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730"/>
  <workbookPr codeName="ThisWorkbook" defaultThemeVersion="124226"/>
  <workbookProtection workbookAlgorithmName="SHA-512" workbookHashValue="4m07aIHXmtq+oKCDH4T+0Hzt4X60sTiytZ1NEShHDZ5/l31IjtE/QR6sizyaJl00hog1Y8GYeqfwjnzmgd0a7g==" workbookSpinCount="100000" workbookSaltValue="GGS0XonZuZnuaVNKTX0kYQ==" lockStructure="1"/>
  <bookViews>
    <workbookView xWindow="0" yWindow="0" windowWidth="28800" windowHeight="11625" tabRatio="912" activeTab="0"/>
  </bookViews>
  <sheets>
    <sheet name="Contractor Info &amp; Instructions" sheetId="1" r:id="rId1"/>
    <sheet name="I Mirror_East" sheetId="2" r:id="rId2"/>
    <sheet name="J-Cost_East" sheetId="3" r:id="rId3"/>
    <sheet name="I Mirror_Central" sheetId="10" r:id="rId4"/>
    <sheet name="J-Cost_Central" sheetId="11" r:id="rId5"/>
    <sheet name="I Mirror_West" sheetId="12" r:id="rId6"/>
    <sheet name="J-Cost_West" sheetId="13" r:id="rId7"/>
    <sheet name="Cost Summary" sheetId="4" r:id="rId8"/>
    <sheet name="PA State Wide_Databook" sheetId="5" r:id="rId9"/>
    <sheet name="PA Eastern Region_Databook" sheetId="8" r:id="rId10"/>
    <sheet name="PA Central Region_Databook" sheetId="7" r:id="rId11"/>
    <sheet name="PA Western Region_Databook" sheetId="9" r:id="rId12"/>
    <sheet name="County-Region Mapping" sheetId="6" r:id="rId13"/>
  </sheets>
  <externalReferences>
    <externalReference r:id="rId16"/>
  </externalReferences>
  <definedNames>
    <definedName name="County">'[1]County Summary'!$E$3</definedName>
    <definedName name="_xlnm.Print_Area" localSheetId="3">'I Mirror_Central'!$A$43:$N$71,'I Mirror_Central'!$A$73:$N$101,'I Mirror_Central'!$A$103:$N$131,'I Mirror_Central'!$A$133:$N$161,'I Mirror_Central'!$A$163:$N$191</definedName>
    <definedName name="_xlnm.Print_Area" localSheetId="1">'I Mirror_East'!$A$43:$N$71,'I Mirror_East'!$A$73:$N$101,'I Mirror_East'!$A$103:$N$131,'I Mirror_East'!$A$133:$N$161,'I Mirror_East'!$A$163:$N$191</definedName>
    <definedName name="_xlnm.Print_Area" localSheetId="5">'I Mirror_West'!$A$43:$N$71,'I Mirror_West'!$A$73:$N$101,'I Mirror_West'!$A$103:$N$131,'I Mirror_West'!$A$133:$N$161,'I Mirror_West'!$A$163:$N$191</definedName>
    <definedName name="_xlnm.Print_Area" localSheetId="4">'J-Cost_Central'!$A$1:$M$186</definedName>
    <definedName name="_xlnm.Print_Area" localSheetId="2">'J-Cost_East'!$A$1:$M$186</definedName>
    <definedName name="_xlnm.Print_Area" localSheetId="6">'J-Cost_West'!$A$1:$M$186</definedName>
    <definedName name="_xlnm.Print_Titles" localSheetId="1">'I Mirror_East'!$1:$2</definedName>
    <definedName name="_xlnm.Print_Titles" localSheetId="2">'J-Cost_East'!$1:$6</definedName>
    <definedName name="_xlnm.Print_Titles" localSheetId="3">'I Mirror_Central'!$1:$2</definedName>
    <definedName name="_xlnm.Print_Titles" localSheetId="4">'J-Cost_Central'!$1:$6</definedName>
    <definedName name="_xlnm.Print_Titles" localSheetId="5">'I Mirror_West'!$1:$2</definedName>
    <definedName name="_xlnm.Print_Titles" localSheetId="6">'J-Cost_West'!$1:$6</definedName>
    <definedName name="_xlnm.Print_Titles" localSheetId="8">'PA State Wide_Databook'!$A:$B</definedName>
  </definedNames>
  <calcPr calcId="191029"/>
  <extLst/>
</workbook>
</file>

<file path=xl/sharedStrings.xml><?xml version="1.0" encoding="utf-8"?>
<sst xmlns="http://schemas.openxmlformats.org/spreadsheetml/2006/main" count="3156" uniqueCount="359">
  <si>
    <t>I-Mirror Instructions</t>
  </si>
  <si>
    <t xml:space="preserve"> </t>
  </si>
  <si>
    <t/>
  </si>
  <si>
    <t>Legend = Editable Fields</t>
  </si>
  <si>
    <t>EXAMPLE</t>
  </si>
  <si>
    <t>Proposed Per Member Per Month Rate</t>
  </si>
  <si>
    <t>Month</t>
  </si>
  <si>
    <t>Averages / Total Cost</t>
  </si>
  <si>
    <t>Per Member Per Month Rate</t>
  </si>
  <si>
    <t>Cost</t>
  </si>
  <si>
    <t>Averages / Totals</t>
  </si>
  <si>
    <t>Average Trips Per User Per Month</t>
  </si>
  <si>
    <t>Option Year 1</t>
  </si>
  <si>
    <t>Option Year 2</t>
  </si>
  <si>
    <t>Year 1</t>
  </si>
  <si>
    <t>Year 2</t>
  </si>
  <si>
    <t>Year 3</t>
  </si>
  <si>
    <t>ITEM</t>
  </si>
  <si>
    <t>Contract</t>
  </si>
  <si>
    <t>Option</t>
  </si>
  <si>
    <t>Total</t>
  </si>
  <si>
    <t>EXPENDITURES</t>
  </si>
  <si>
    <t>Salaries &amp; Benefits</t>
  </si>
  <si>
    <t>Staff Wages</t>
  </si>
  <si>
    <t>Benefits</t>
  </si>
  <si>
    <t>Misc. (details must be attached)</t>
  </si>
  <si>
    <t>Subtotal Salaries &amp; Benefits</t>
  </si>
  <si>
    <t>Rent/Lease of Space</t>
  </si>
  <si>
    <t>Security</t>
  </si>
  <si>
    <t>Rent</t>
  </si>
  <si>
    <t>Utilities</t>
  </si>
  <si>
    <t>Insurance</t>
  </si>
  <si>
    <t>Cleaning/Repairs</t>
  </si>
  <si>
    <t>Telephone</t>
  </si>
  <si>
    <t>Subtotal Rent/Lease of Space</t>
  </si>
  <si>
    <t>Materials &amp; Supplies</t>
  </si>
  <si>
    <t>Office Supplies</t>
  </si>
  <si>
    <t>Photocopying  (paper, toner, etc.)</t>
  </si>
  <si>
    <t>Printing (Outsourced)</t>
  </si>
  <si>
    <t>Postage</t>
  </si>
  <si>
    <t>Equipment Repairs  (copiers, fax, etc.)</t>
  </si>
  <si>
    <t>Subtotal Materials &amp; Supplies</t>
  </si>
  <si>
    <t>Office Equipment/Furniture</t>
  </si>
  <si>
    <t>Purchased</t>
  </si>
  <si>
    <t>Lease Agreement</t>
  </si>
  <si>
    <t>Depreciation Expense</t>
  </si>
  <si>
    <t>Subtotal Equipment</t>
  </si>
  <si>
    <t>Data Processing</t>
  </si>
  <si>
    <t>Computer Equipment Lease/Purchase</t>
  </si>
  <si>
    <t>Subcontract Services</t>
  </si>
  <si>
    <t>Software</t>
  </si>
  <si>
    <t>Software - License Allocation</t>
  </si>
  <si>
    <t>Subtotal Data Processing</t>
  </si>
  <si>
    <t>Travel</t>
  </si>
  <si>
    <t>Meals</t>
  </si>
  <si>
    <t>Lodging</t>
  </si>
  <si>
    <t>Misc.</t>
  </si>
  <si>
    <t>Subtotal Travel</t>
  </si>
  <si>
    <t>Fees - Other Related Costs</t>
  </si>
  <si>
    <t>Professional Fees</t>
  </si>
  <si>
    <t>Bank Charges</t>
  </si>
  <si>
    <t>Insurance (officers, board, liability, etc.)</t>
  </si>
  <si>
    <t>Subtotal Fees - Other</t>
  </si>
  <si>
    <t>Total Administrative Cost</t>
  </si>
  <si>
    <t>% of Total Funding plus Interest</t>
  </si>
  <si>
    <t>Production (Design/Set-up Forms)</t>
  </si>
  <si>
    <t>Printing (incldg Reproduction)</t>
  </si>
  <si>
    <t>Photocopying</t>
  </si>
  <si>
    <t>Subtotal M &amp; S</t>
  </si>
  <si>
    <t>Equipment Lease/Purchase</t>
  </si>
  <si>
    <t>Subtotal  Data Processing</t>
  </si>
  <si>
    <t>Property - Vehicles</t>
  </si>
  <si>
    <t>Autos-Leased</t>
  </si>
  <si>
    <t>Maintenance Repairs</t>
  </si>
  <si>
    <t>Fuel Charges</t>
  </si>
  <si>
    <t>Subtotal Property</t>
  </si>
  <si>
    <t>Specialty Equipment</t>
  </si>
  <si>
    <t>Radio Communications Equip. (incl airtime)</t>
  </si>
  <si>
    <t>Lift Equip. Purch. Separate from Veh.</t>
  </si>
  <si>
    <t xml:space="preserve">Computers for Dir. Purposes </t>
  </si>
  <si>
    <t>Depreciation Expense on S.E.</t>
  </si>
  <si>
    <t>Subtotal of Specialty Equip.</t>
  </si>
  <si>
    <t>Direct Travel</t>
  </si>
  <si>
    <t>Subtotal Direct Travel</t>
  </si>
  <si>
    <t>Purchased Transportation</t>
  </si>
  <si>
    <t>Reimbursements</t>
  </si>
  <si>
    <t>Mileage Reimbursement</t>
  </si>
  <si>
    <t>Reimbursement for Fixed Route</t>
  </si>
  <si>
    <t>Subtotal for Reimbursements</t>
  </si>
  <si>
    <t>Profit before Income Tax</t>
  </si>
  <si>
    <t>Subtotal Operating Cost</t>
  </si>
  <si>
    <t>Total Costs</t>
  </si>
  <si>
    <t>Interest Earned</t>
  </si>
  <si>
    <t>Total Funding</t>
  </si>
  <si>
    <t>Example Proposal - Cost Projections</t>
  </si>
  <si>
    <t>Example Proposal - Trip / Mode / User Projections</t>
  </si>
  <si>
    <t>Year 1 Proposal - Cost Projections</t>
  </si>
  <si>
    <t>Year 1 Proposal - Trip / Mode / User Projections</t>
  </si>
  <si>
    <t>Average Price Per Public Fixed Route Trip</t>
  </si>
  <si>
    <t>Projected Monthly MA Consumers</t>
  </si>
  <si>
    <t>Total Projected Monthly MATP Users</t>
  </si>
  <si>
    <t>Projected # of Mileage Reimbursement Trips</t>
  </si>
  <si>
    <t>Total Projected Monthly Trips</t>
  </si>
  <si>
    <t>Projected % of Mileage Reimbursement Trips</t>
  </si>
  <si>
    <t>Projected # of Public Fixed Route Trips:</t>
  </si>
  <si>
    <t>Month-To-Month Projected Consumer Growth (%)</t>
  </si>
  <si>
    <t>Projected # of Public Fixed Route Trips</t>
  </si>
  <si>
    <t>Projected MATP Users as a % of MA Population</t>
  </si>
  <si>
    <t>Year 2 Proposal - Trip / Mode / User Projections</t>
  </si>
  <si>
    <t>Projected % of Public Fixed Route Trips</t>
  </si>
  <si>
    <t>Year 3 Proposal - Cost Projections</t>
  </si>
  <si>
    <t>Year 3 Proposal - Trip / Mode / User Projections</t>
  </si>
  <si>
    <t>Average Price Per Mileage ReimTransitement Trip</t>
  </si>
  <si>
    <t>Option Year 1 Proposal - Cost Projections</t>
  </si>
  <si>
    <t>Option Year 1 Proposal - Trip / Mode / User Projections</t>
  </si>
  <si>
    <t>Option Year 2 Proposal - Cost Projections</t>
  </si>
  <si>
    <t>Option Year 2 Proposal - Trip / Mode / User Projections</t>
  </si>
  <si>
    <t>Year 2 Proposal - Cost Projections</t>
  </si>
  <si>
    <t>Annual Cost</t>
  </si>
  <si>
    <t>TOTAL CONTRACT PRICING</t>
  </si>
  <si>
    <t>Total Base Year Pricing</t>
  </si>
  <si>
    <t>Option Year 1 Pricing</t>
  </si>
  <si>
    <t>Option Year 2 Pricing</t>
  </si>
  <si>
    <t>Total Contract Pricing</t>
  </si>
  <si>
    <t>COST SUBMITTAL INSTRUCTIONS</t>
  </si>
  <si>
    <t>PLEASE NOTE:  THE J-COST WORKSHEET MUST BE COMPLETED IN ORDER TO CALCULATE THE PROPOSED PER MEMBER PER MONTH RATE ON THE I MIRROR.</t>
  </si>
  <si>
    <t>PMPM</t>
  </si>
  <si>
    <t>This worksheet will be used to evaluate each Offeror's proposals.</t>
  </si>
  <si>
    <t>3.  Annual Totals must match on the Cost Summary Worksheet, the I Mirror and the J-Cost Worksheets.</t>
  </si>
  <si>
    <t>2.  Once you have completed the I Mirror and J-Cost Worksheets, Excel will automatically complete the Cost Summary Worksheet.</t>
  </si>
  <si>
    <t> 
 </t>
  </si>
  <si>
    <t>Mass Transit</t>
  </si>
  <si>
    <t>Average Trips Per Consumer</t>
  </si>
  <si>
    <t>Trips</t>
  </si>
  <si>
    <t>Unduplicated Consumers using MATP</t>
  </si>
  <si>
    <t>.</t>
  </si>
  <si>
    <t>MATP Eligible Consumers</t>
  </si>
  <si>
    <t>Mode</t>
  </si>
  <si>
    <t>Type</t>
  </si>
  <si>
    <t>2017M12</t>
  </si>
  <si>
    <t>2017M11</t>
  </si>
  <si>
    <t>2017M10</t>
  </si>
  <si>
    <t>2017M09</t>
  </si>
  <si>
    <t>2017M08</t>
  </si>
  <si>
    <t>2017M07</t>
  </si>
  <si>
    <t>2017M06</t>
  </si>
  <si>
    <t>2017M05</t>
  </si>
  <si>
    <t>2017M04</t>
  </si>
  <si>
    <t>2017M03</t>
  </si>
  <si>
    <t>2017M02</t>
  </si>
  <si>
    <t>2017M01</t>
  </si>
  <si>
    <t>2016M12</t>
  </si>
  <si>
    <t>2016M11</t>
  </si>
  <si>
    <t>2016M10</t>
  </si>
  <si>
    <t>2016M09</t>
  </si>
  <si>
    <t>2016M08</t>
  </si>
  <si>
    <t>2016M07</t>
  </si>
  <si>
    <t>2016M06</t>
  </si>
  <si>
    <t>2016M05</t>
  </si>
  <si>
    <t>2016M04</t>
  </si>
  <si>
    <t>2016M03</t>
  </si>
  <si>
    <t>2016M02</t>
  </si>
  <si>
    <t>2016M01</t>
  </si>
  <si>
    <t>2015M12</t>
  </si>
  <si>
    <t>2015M11</t>
  </si>
  <si>
    <t>2015M10</t>
  </si>
  <si>
    <t>2015M09</t>
  </si>
  <si>
    <t>2015M08</t>
  </si>
  <si>
    <t>2015M07</t>
  </si>
  <si>
    <t>2015M06</t>
  </si>
  <si>
    <t>2015M05</t>
  </si>
  <si>
    <t>2015M04</t>
  </si>
  <si>
    <t>2015M03</t>
  </si>
  <si>
    <t>2015M02</t>
  </si>
  <si>
    <t>2015M01</t>
  </si>
  <si>
    <t>2014M12</t>
  </si>
  <si>
    <t>2014M11</t>
  </si>
  <si>
    <t>2014M10</t>
  </si>
  <si>
    <t>2014M09</t>
  </si>
  <si>
    <t>2014M08</t>
  </si>
  <si>
    <t>2014M07</t>
  </si>
  <si>
    <t>2014M06</t>
  </si>
  <si>
    <t>2014M05</t>
  </si>
  <si>
    <t>2014M04</t>
  </si>
  <si>
    <t>2014M03</t>
  </si>
  <si>
    <t>2014M02</t>
  </si>
  <si>
    <t>2014M01</t>
  </si>
  <si>
    <t>2013M12</t>
  </si>
  <si>
    <t>2013M11</t>
  </si>
  <si>
    <t>2013M10</t>
  </si>
  <si>
    <t>2013M09</t>
  </si>
  <si>
    <t>2013M08</t>
  </si>
  <si>
    <t>2013M07</t>
  </si>
  <si>
    <t>2013M06</t>
  </si>
  <si>
    <t>2013M05</t>
  </si>
  <si>
    <t>2013M04</t>
  </si>
  <si>
    <t>2013M03</t>
  </si>
  <si>
    <t>2013M02</t>
  </si>
  <si>
    <t>2013M01</t>
  </si>
  <si>
    <t>Trip_YYMM</t>
  </si>
  <si>
    <t>County : PA State Wide</t>
  </si>
  <si>
    <t>Contractor Name:</t>
  </si>
  <si>
    <t>Representative Name:</t>
  </si>
  <si>
    <t>Representative Email:</t>
  </si>
  <si>
    <r>
      <t xml:space="preserve">Trip / Mode Projections (Light Blue Boxes). Complete these data fields based on your projected number of trips that will be provided by each mode of transportation. </t>
    </r>
    <r>
      <rPr>
        <sz val="12"/>
        <rFont val="Times New Roman"/>
        <family val="1"/>
      </rPr>
      <t xml:space="preserve">These fields will be used to understand the basis made by the Offeror in terms of shifting ridership from one mode to the other as well as the expected utilization of MATP services for the MA population.  </t>
    </r>
  </si>
  <si>
    <t xml:space="preserve">Proposed Per Member Per Month Rate (Dark Blue Box with Green Writing). This data field is automatically calculated based on your projected costs for each contract year divided by the total number of eligible MATP recipients for the same time period.  </t>
  </si>
  <si>
    <t>Management Wages</t>
  </si>
  <si>
    <t>Administration Salaries &amp; Benefits</t>
  </si>
  <si>
    <t>Subtotal Administration Salaries &amp; Benefits</t>
  </si>
  <si>
    <t>Call Center Salaries &amp; Benefits</t>
  </si>
  <si>
    <t>Subtotal Call Center Salaries &amp; Benefits</t>
  </si>
  <si>
    <t>Quality Management (QM) Salaries &amp; Benefits</t>
  </si>
  <si>
    <t>Subtotal QM Salaries &amp; Benefits</t>
  </si>
  <si>
    <t>IT Support Services Salaries &amp; Benefits</t>
  </si>
  <si>
    <t>Subtotal Support Services Salaries &amp; Benefits</t>
  </si>
  <si>
    <t>Claims Management Salaries &amp; Benefits</t>
  </si>
  <si>
    <t>Subtotal Claims Mgmt. Salaries &amp; Benefits</t>
  </si>
  <si>
    <t>Administration Expenses</t>
  </si>
  <si>
    <t>Operating Expenses</t>
  </si>
  <si>
    <t>Community Outreach</t>
  </si>
  <si>
    <t>Total Vendor Trip Cost</t>
  </si>
  <si>
    <r>
      <t xml:space="preserve">Per Mode Pricing  (Light Blue Boxes). Complete these data fields based on your projections of average cost per trip for each mode of transportation. </t>
    </r>
    <r>
      <rPr>
        <sz val="12"/>
        <rFont val="Times New Roman"/>
        <family val="1"/>
      </rPr>
      <t>These data points will be used to understand the basis for the cost per mode that each Offeror is using to come to a capitated rate. This total vendor trip cost will link into the J-Cost worksheet(s)</t>
    </r>
  </si>
  <si>
    <t>J-Cost Instructions</t>
  </si>
  <si>
    <r>
      <t xml:space="preserve">Cost projections by category (Light Blue Boxes). </t>
    </r>
    <r>
      <rPr>
        <sz val="12"/>
        <rFont val="Times New Roman"/>
        <family val="1"/>
      </rPr>
      <t>These fields will assist the vendor in understanding other costs associated with providing the transportation service. Filling out the J-Cost worksheet(s) will also provide the all-inclusive rate that is being proposed to the state for providing the service.</t>
    </r>
  </si>
  <si>
    <t>East Region - Cost Proposal by Contract Year</t>
  </si>
  <si>
    <t>West Region - Cost Proposal by Contract Year</t>
  </si>
  <si>
    <t>Central Region - Cost Proposal by Contract Year</t>
  </si>
  <si>
    <t>Trip / Mode / User Projections - Vendor Input</t>
  </si>
  <si>
    <t>Per Mode Price Projections - Vendor Input</t>
  </si>
  <si>
    <t>Proposed Per Member Per Month Rate - To Be Evaluated</t>
  </si>
  <si>
    <t>Contract Year 1 Cost Proposal</t>
  </si>
  <si>
    <t>Contract Year 2 Cost Proposal</t>
  </si>
  <si>
    <t>Contract Year 3 Contract Proposal</t>
  </si>
  <si>
    <t>Option Year 1 Cost Proposal</t>
  </si>
  <si>
    <t>Option Year 2 Cost Proposal</t>
  </si>
  <si>
    <t>Public Fixed Route Trip</t>
  </si>
  <si>
    <t>Mileage ReimTransitement Trip</t>
  </si>
  <si>
    <t>Subtotal Purchased Transportation</t>
  </si>
  <si>
    <t>Allegheny</t>
  </si>
  <si>
    <t>Armstrong</t>
  </si>
  <si>
    <t>Beaver</t>
  </si>
  <si>
    <t>Butler</t>
  </si>
  <si>
    <t>Cameron</t>
  </si>
  <si>
    <t>Clarion</t>
  </si>
  <si>
    <t>Crawford</t>
  </si>
  <si>
    <t>Elk</t>
  </si>
  <si>
    <t>Erie</t>
  </si>
  <si>
    <t>Fayette</t>
  </si>
  <si>
    <t>Forest</t>
  </si>
  <si>
    <t>Greene</t>
  </si>
  <si>
    <t>Jefferson</t>
  </si>
  <si>
    <t>Indiana</t>
  </si>
  <si>
    <t>Lawrence</t>
  </si>
  <si>
    <t>Mercer</t>
  </si>
  <si>
    <t>Warren</t>
  </si>
  <si>
    <t>Venango</t>
  </si>
  <si>
    <t>McKean</t>
  </si>
  <si>
    <t>Washington</t>
  </si>
  <si>
    <t>Westmoreland</t>
  </si>
  <si>
    <t>West Region Counties</t>
  </si>
  <si>
    <t>Adams</t>
  </si>
  <si>
    <t>Bedford</t>
  </si>
  <si>
    <t>Blair</t>
  </si>
  <si>
    <t>Cambria</t>
  </si>
  <si>
    <t>Centre</t>
  </si>
  <si>
    <t>Clearfield</t>
  </si>
  <si>
    <t>Clinton</t>
  </si>
  <si>
    <t>Columbia</t>
  </si>
  <si>
    <t>Cumberland</t>
  </si>
  <si>
    <t>Dauphin</t>
  </si>
  <si>
    <t>Franklin</t>
  </si>
  <si>
    <t>Fulton</t>
  </si>
  <si>
    <t>Huntingdon</t>
  </si>
  <si>
    <t>Juniata</t>
  </si>
  <si>
    <t>Lycoming</t>
  </si>
  <si>
    <t>Mifflin</t>
  </si>
  <si>
    <t>Montour</t>
  </si>
  <si>
    <t>Northumberland</t>
  </si>
  <si>
    <t>Perry</t>
  </si>
  <si>
    <t>Potter</t>
  </si>
  <si>
    <t>Snyder</t>
  </si>
  <si>
    <t>Somerset</t>
  </si>
  <si>
    <t>Union</t>
  </si>
  <si>
    <t>York</t>
  </si>
  <si>
    <t>Bradford</t>
  </si>
  <si>
    <t>Sullivan</t>
  </si>
  <si>
    <t>Tioga</t>
  </si>
  <si>
    <t>Central Region Counties</t>
  </si>
  <si>
    <t>East Region Counties</t>
  </si>
  <si>
    <t>Berks</t>
  </si>
  <si>
    <t>Bucks</t>
  </si>
  <si>
    <t>Carbon</t>
  </si>
  <si>
    <t>Chester</t>
  </si>
  <si>
    <t>Delaware</t>
  </si>
  <si>
    <t>Lackawanna</t>
  </si>
  <si>
    <t>Lancaster</t>
  </si>
  <si>
    <t>Lebanon</t>
  </si>
  <si>
    <t>Lehigh</t>
  </si>
  <si>
    <t>Luzerne</t>
  </si>
  <si>
    <t>Monroe</t>
  </si>
  <si>
    <t>Montgomery</t>
  </si>
  <si>
    <t>Northampton</t>
  </si>
  <si>
    <t>Philadelphia</t>
  </si>
  <si>
    <t>Pike</t>
  </si>
  <si>
    <t>Schuylkill</t>
  </si>
  <si>
    <t>Susquehanna</t>
  </si>
  <si>
    <t>Wayne</t>
  </si>
  <si>
    <t>Wyoming</t>
  </si>
  <si>
    <t>MATP Statewide Broker Model County-Region Mapping</t>
  </si>
  <si>
    <t>Regional Organization as of November 30, 2018</t>
  </si>
  <si>
    <t>County : CENTRAL REGION</t>
  </si>
  <si>
    <t>County : EASTERN REGION</t>
  </si>
  <si>
    <t>County : WESTERN REGION</t>
  </si>
  <si>
    <t>1.  Using Data in Appendix Q, and the projected population provided by the Department in the I-Mirror (Projected Monthly MA Consumers), complete the I Mirror and J-Cost worksheets.</t>
  </si>
  <si>
    <t>(Jul 1, 2020 - Jun 30, 2021)</t>
  </si>
  <si>
    <t>(Jul 1, 2021 - Jun 30, 2022)</t>
  </si>
  <si>
    <t>(Jul 1, 2022 - Jun 30, 2023)</t>
  </si>
  <si>
    <t>(Jul 1, 2023 - Jun 30, 2024)</t>
  </si>
  <si>
    <t>(Jul 1, 2020 - Jun 31, 2021)</t>
  </si>
  <si>
    <t>(Jul 1, 2021 - Jun 31, 2022)</t>
  </si>
  <si>
    <t>(Jul 1, 2022 - Jun 31, 2023)</t>
  </si>
  <si>
    <t>(Jul 1, 2023 - Jun 31, 2024)</t>
  </si>
  <si>
    <t>Eastern Region</t>
  </si>
  <si>
    <t>APPENDIX J: COST VERIFICATION FORM - EASTERN REGION</t>
  </si>
  <si>
    <t>Central Region</t>
  </si>
  <si>
    <t>APPENDIX J: COST VERIFICATION FORM - CENTRAL REGION</t>
  </si>
  <si>
    <t>Western Region</t>
  </si>
  <si>
    <t>APPENDIX J: COST VERIFICATION FORM - WESTERN REGION</t>
  </si>
  <si>
    <t>(Jul 1, 2024 - Jun 30, 2025)</t>
  </si>
  <si>
    <t>(Jul 1, 2024 - Jun 31, 2025)</t>
  </si>
  <si>
    <t>July, 2020</t>
  </si>
  <si>
    <t>August, 2020</t>
  </si>
  <si>
    <t>September, 2020</t>
  </si>
  <si>
    <t>October, 2020</t>
  </si>
  <si>
    <t>November, 2020</t>
  </si>
  <si>
    <t>December, 2020</t>
  </si>
  <si>
    <t>January, 2021</t>
  </si>
  <si>
    <t>February, 2021</t>
  </si>
  <si>
    <t>March, 2021</t>
  </si>
  <si>
    <t>April, 2021</t>
  </si>
  <si>
    <t>May, 2021</t>
  </si>
  <si>
    <t>June, 2021</t>
  </si>
  <si>
    <t>MEDICAL ASSISTANCE TRANSPORTATION PROGRAM - NON-MEDICAL TRANSPORTATION</t>
  </si>
  <si>
    <t>State County MATP Non-Medical Trip Data (JAN2013 - DEC2017)</t>
  </si>
  <si>
    <t>Projected # of Para Transit Trips</t>
  </si>
  <si>
    <t>Projected % of Para Transit Trips</t>
  </si>
  <si>
    <t>Average Price Per Para Transit Trip</t>
  </si>
  <si>
    <t>Para Transit Trip</t>
  </si>
  <si>
    <t>CONTRACTOR INFORMATION - NON-MEDICAL TRANSPORTATION SERVICES</t>
  </si>
  <si>
    <t>Appendix I: Transportation Cost Pricing Template (Non-Medical)</t>
  </si>
  <si>
    <t>NON-MEDICAL TRANSPORTATION COST SUMMARY SHEET - PROPOSAL BY</t>
  </si>
  <si>
    <t>Para Transit</t>
  </si>
  <si>
    <t>N/A</t>
  </si>
  <si>
    <t>SFY ISP Count - Method 1</t>
  </si>
  <si>
    <t>Monthly ISP + Claim - Method 2</t>
  </si>
  <si>
    <t>%Growth From Prior Year - Method 1</t>
  </si>
  <si>
    <t>%Growth From Prior Year - Method 2</t>
  </si>
  <si>
    <t>Method 1 - ISP Planned Services by SFY for the five OLTL waivers. This method assumes that number of distinct members with planned services for the full SFY applies to each month of the SFY</t>
  </si>
  <si>
    <t>Method 2 - ISP Planned Services by month for the Aging waiver, count of distinct recipient IDs with claims in each month for the other four OLTL waivers.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</si>
</sst>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mmm\-yyyy"/>
    <numFmt numFmtId="166" formatCode="_(&quot;$&quot;* #,##0_);_(&quot;$&quot;* \(#,##0\);_(&quot;$&quot;* &quot;-&quot;??_);_(@_)"/>
    <numFmt numFmtId="167" formatCode="_(* #,##0.0_);_(* \(#,##0.0\);_(* &quot;-&quot;??_);_(@_)"/>
    <numFmt numFmtId="168" formatCode="0.0%"/>
    <numFmt numFmtId="169" formatCode="&quot;$&quot;#,##0"/>
    <numFmt numFmtId="170" formatCode="General_)"/>
    <numFmt numFmtId="171" formatCode="#,##0.0_);[Red]\(#,##0.0\)"/>
    <numFmt numFmtId="172" formatCode="#,##0.000_);[Red]\(#,##0.000\)"/>
    <numFmt numFmtId="173" formatCode="&quot;$&quot;#,##0.0_);[Red]\(&quot;$&quot;#,##0.0\)"/>
    <numFmt numFmtId="174" formatCode="&quot;$&quot;#,##0.000_);[Red]\(&quot;$&quot;#,##0.000\)"/>
    <numFmt numFmtId="175" formatCode="0.0000\x"/>
    <numFmt numFmtId="176" formatCode="#,##0.000_);\(#,##0.000\)"/>
    <numFmt numFmtId="177" formatCode="_-* #,##0.000000_-;\-* #,##0.000000_-;_-* &quot;-&quot;??????_-;_-@_-"/>
    <numFmt numFmtId="178" formatCode="#,##0.00_ ;[Red]\-#,##0.00\ "/>
    <numFmt numFmtId="179" formatCode="#,##0.0\x_);\(#,##0.0\x\);#,##0.0\x_);@_)"/>
    <numFmt numFmtId="180" formatCode="0.00_)"/>
    <numFmt numFmtId="181" formatCode="#,##0.0\ ;\(#,##0.0\)"/>
    <numFmt numFmtId="182" formatCode="m/d"/>
    <numFmt numFmtId="183" formatCode="#,##0.0\%_);\(#,##0.0\%\);#,##0.0\%_);@_)"/>
    <numFmt numFmtId="184" formatCode="0.0*100"/>
    <numFmt numFmtId="185" formatCode="0.000%"/>
    <numFmt numFmtId="186" formatCode="#,##0.0_);\(#,##0.0\)"/>
    <numFmt numFmtId="187" formatCode="0.000000"/>
    <numFmt numFmtId="188" formatCode="&quot;$&quot;#,##0.00"/>
    <numFmt numFmtId="189" formatCode="#,###,###,##0.0"/>
    <numFmt numFmtId="190" formatCode="###,###,###,##0"/>
    <numFmt numFmtId="191" formatCode="###,###,###,##0.0"/>
  </numFmts>
  <fonts count="63">
    <font>
      <sz val="10"/>
      <name val="Arial"/>
      <family val="2"/>
    </font>
    <font>
      <b/>
      <u val="single"/>
      <sz val="14"/>
      <name val="Times New Roman"/>
      <family val="1"/>
    </font>
    <font>
      <sz val="12"/>
      <name val="Times New Roman"/>
      <family val="1"/>
    </font>
    <font>
      <b/>
      <sz val="12"/>
      <name val="Times New Roman"/>
      <family val="1"/>
    </font>
    <font>
      <sz val="10"/>
      <name val="Verdana"/>
      <family val="2"/>
    </font>
    <font>
      <b/>
      <sz val="14"/>
      <name val="Arial"/>
      <family val="2"/>
    </font>
    <font>
      <b/>
      <sz val="12"/>
      <name val="Arial"/>
      <family val="2"/>
    </font>
    <font>
      <b/>
      <u val="single"/>
      <sz val="10"/>
      <name val="Arial"/>
      <family val="2"/>
    </font>
    <font>
      <b/>
      <sz val="10"/>
      <name val="Arial"/>
      <family val="2"/>
    </font>
    <font>
      <b/>
      <sz val="12"/>
      <color indexed="11"/>
      <name val="Arial"/>
      <family val="2"/>
    </font>
    <font>
      <b/>
      <u val="single"/>
      <sz val="12"/>
      <name val="Arial"/>
      <family val="2"/>
    </font>
    <font>
      <i/>
      <sz val="10"/>
      <name val="Arial"/>
      <family val="2"/>
    </font>
    <font>
      <i/>
      <u val="single"/>
      <sz val="10"/>
      <name val="Arial"/>
      <family val="2"/>
    </font>
    <font>
      <b/>
      <i/>
      <sz val="10"/>
      <name val="Arial"/>
      <family val="2"/>
    </font>
    <font>
      <sz val="14"/>
      <name val="Arial Black"/>
      <family val="2"/>
    </font>
    <font>
      <b/>
      <sz val="11"/>
      <color indexed="9"/>
      <name val="Arial"/>
      <family val="2"/>
    </font>
    <font>
      <b/>
      <sz val="11"/>
      <name val="Arial"/>
      <family val="2"/>
    </font>
    <font>
      <sz val="10"/>
      <color indexed="12"/>
      <name val="Arial"/>
      <family val="2"/>
    </font>
    <font>
      <b/>
      <sz val="10"/>
      <color indexed="12"/>
      <name val="Arial"/>
      <family val="2"/>
    </font>
    <font>
      <b/>
      <strike/>
      <sz val="10"/>
      <name val="Arial"/>
      <family val="2"/>
    </font>
    <font>
      <sz val="10"/>
      <name val="Times New Roman"/>
      <family val="1"/>
    </font>
    <font>
      <sz val="8"/>
      <name val="Times"/>
      <family val="2"/>
    </font>
    <font>
      <strike/>
      <sz val="8"/>
      <name val="Arial"/>
      <family val="2"/>
    </font>
    <font>
      <sz val="8"/>
      <color indexed="8"/>
      <name val="Arial"/>
      <family val="2"/>
    </font>
    <font>
      <sz val="8"/>
      <color indexed="12"/>
      <name val="Helvetica"/>
      <family val="2"/>
    </font>
    <font>
      <b/>
      <sz val="8"/>
      <color indexed="8"/>
      <name val="Arial"/>
      <family val="2"/>
    </font>
    <font>
      <sz val="8"/>
      <name val="Times New Roman"/>
      <family val="1"/>
    </font>
    <font>
      <sz val="8"/>
      <name val="Arial"/>
      <family val="2"/>
    </font>
    <font>
      <sz val="10"/>
      <name val="Helv"/>
      <family val="2"/>
    </font>
    <font>
      <b/>
      <sz val="8"/>
      <name val="Times New Roman"/>
      <family val="1"/>
    </font>
    <font>
      <sz val="8"/>
      <name val="Helv"/>
      <family val="2"/>
    </font>
    <font>
      <sz val="8"/>
      <color indexed="18"/>
      <name val="Times New Roman"/>
      <family val="1"/>
    </font>
    <font>
      <sz val="8"/>
      <name val="Palatino"/>
      <family val="1"/>
    </font>
    <font>
      <b/>
      <i/>
      <sz val="16"/>
      <name val="Helv"/>
      <family val="2"/>
    </font>
    <font>
      <sz val="8"/>
      <name val="Helvetica"/>
      <family val="2"/>
    </font>
    <font>
      <b/>
      <sz val="8"/>
      <name val="Arial"/>
      <family val="2"/>
    </font>
    <font>
      <sz val="10"/>
      <color indexed="8"/>
      <name val="Arial"/>
      <family val="2"/>
    </font>
    <font>
      <b/>
      <sz val="10"/>
      <color indexed="8"/>
      <name val="Arial"/>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9"/>
      <name val="Arial"/>
      <family val="2"/>
    </font>
    <font>
      <sz val="7"/>
      <name val="Times New Roman"/>
      <family val="1"/>
    </font>
    <font>
      <b/>
      <u val="single"/>
      <sz val="9"/>
      <name val="Arial"/>
      <family val="2"/>
    </font>
    <font>
      <sz val="8"/>
      <color indexed="9"/>
      <name val="Arial"/>
      <family val="2"/>
    </font>
    <font>
      <b/>
      <sz val="12"/>
      <color rgb="FF00FF00"/>
      <name val="Times New Roman"/>
      <family val="1"/>
    </font>
    <font>
      <b/>
      <sz val="11"/>
      <color theme="1"/>
      <name val="Calibri"/>
      <family val="2"/>
      <scheme val="minor"/>
    </font>
    <font>
      <sz val="9.5"/>
      <color rgb="FF000000"/>
      <name val="Arial"/>
      <family val="2"/>
    </font>
    <font>
      <sz val="9.5"/>
      <color rgb="FF112277"/>
      <name val="Arial"/>
      <family val="2"/>
    </font>
    <font>
      <b/>
      <sz val="9.5"/>
      <color rgb="FF112277"/>
      <name val="Arial"/>
      <family val="2"/>
    </font>
    <font>
      <b/>
      <sz val="11"/>
      <color rgb="FF112277"/>
      <name val="Arial"/>
      <family val="2"/>
    </font>
    <font>
      <b/>
      <sz val="11"/>
      <color indexed="11"/>
      <name val="Arial"/>
      <family val="2"/>
    </font>
    <font>
      <sz val="10"/>
      <color rgb="FFFF0000"/>
      <name val="Arial"/>
      <family val="2"/>
    </font>
    <font>
      <u val="single"/>
      <sz val="10"/>
      <name val="Arial"/>
      <family val="2"/>
    </font>
    <font>
      <b/>
      <sz val="9"/>
      <color rgb="FF0070C0"/>
      <name val="Calibri"/>
      <family val="2"/>
    </font>
    <font>
      <b/>
      <sz val="9"/>
      <color rgb="FFFF9900"/>
      <name val="Calibri"/>
      <family val="2"/>
    </font>
    <font>
      <b/>
      <sz val="9"/>
      <color rgb="FF00B050"/>
      <name val="Calibri"/>
      <family val="2"/>
    </font>
    <font>
      <b/>
      <i/>
      <sz val="11"/>
      <name val="Arial"/>
      <family val="2"/>
    </font>
    <font>
      <u val="single"/>
      <sz val="10"/>
      <color theme="0"/>
      <name val="Arial"/>
      <family val="2"/>
    </font>
    <font>
      <sz val="10"/>
      <color theme="0"/>
      <name val="Arial"/>
      <family val="2"/>
    </font>
    <font>
      <i/>
      <sz val="9.5"/>
      <color rgb="FF000000"/>
      <name val="Arial"/>
      <family val="2"/>
    </font>
  </fonts>
  <fills count="2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theme="0" tint="-0.24997000396251678"/>
        <bgColor indexed="64"/>
      </patternFill>
    </fill>
    <fill>
      <patternFill patternType="solid">
        <fgColor indexed="48"/>
        <bgColor indexed="64"/>
      </patternFill>
    </fill>
    <fill>
      <patternFill patternType="solid">
        <fgColor indexed="56"/>
        <bgColor indexed="64"/>
      </patternFill>
    </fill>
    <fill>
      <patternFill patternType="solid">
        <fgColor indexed="42"/>
        <bgColor indexed="64"/>
      </patternFill>
    </fill>
    <fill>
      <patternFill patternType="solid">
        <fgColor rgb="FFEDF2F9"/>
        <bgColor indexed="64"/>
      </patternFill>
    </fill>
    <fill>
      <patternFill patternType="solid">
        <fgColor rgb="FFFFFF99"/>
        <bgColor indexed="64"/>
      </patternFill>
    </fill>
    <fill>
      <patternFill patternType="solid">
        <fgColor rgb="FF99CCFF"/>
        <bgColor indexed="64"/>
      </patternFill>
    </fill>
    <fill>
      <patternFill patternType="solid">
        <fgColor rgb="FFC0C0C0"/>
        <bgColor indexed="64"/>
      </patternFill>
    </fill>
    <fill>
      <patternFill patternType="solid">
        <fgColor rgb="FFFFC000"/>
        <bgColor indexed="64"/>
      </patternFill>
    </fill>
    <fill>
      <patternFill patternType="solid">
        <fgColor rgb="FFFFFFFF"/>
        <bgColor indexed="64"/>
      </patternFill>
    </fill>
    <fill>
      <patternFill patternType="solid">
        <fgColor rgb="FF00B050"/>
        <bgColor indexed="64"/>
      </patternFill>
    </fill>
    <fill>
      <patternFill patternType="solid">
        <fgColor rgb="FF0070C0"/>
        <bgColor indexed="64"/>
      </patternFill>
    </fill>
    <fill>
      <patternFill patternType="solid">
        <fgColor rgb="FFFAFBFE"/>
        <bgColor indexed="64"/>
      </patternFill>
    </fill>
    <fill>
      <patternFill patternType="solid">
        <fgColor rgb="FF0033CC"/>
        <bgColor indexed="64"/>
      </patternFill>
    </fill>
  </fills>
  <borders count="118">
    <border>
      <left/>
      <right/>
      <top/>
      <bottom/>
      <diagonal/>
    </border>
    <border>
      <left/>
      <right style="thin"/>
      <top/>
      <bottom/>
    </border>
    <border>
      <left/>
      <right/>
      <top/>
      <bottom style="medium"/>
    </border>
    <border>
      <left/>
      <right/>
      <top/>
      <bottom style="thin">
        <color indexed="22"/>
      </bottom>
    </border>
    <border>
      <left/>
      <right/>
      <top/>
      <bottom style="double">
        <color indexed="8"/>
      </bottom>
    </border>
    <border>
      <left style="thin"/>
      <right style="thin"/>
      <top style="thin"/>
      <bottom style="thin"/>
    </border>
    <border>
      <left/>
      <right/>
      <top/>
      <bottom style="thin"/>
    </border>
    <border>
      <left/>
      <right/>
      <top style="thin"/>
      <bottom/>
    </border>
    <border>
      <left/>
      <right/>
      <top style="thick"/>
      <bottom style="thin"/>
    </border>
    <border>
      <left/>
      <right/>
      <top style="double"/>
      <bottom/>
    </border>
    <border>
      <left/>
      <right/>
      <top/>
      <bottom style="thin">
        <color indexed="8"/>
      </bottom>
    </border>
    <border>
      <left style="thin"/>
      <right style="thin"/>
      <top/>
      <bottom/>
    </border>
    <border>
      <left style="medium"/>
      <right/>
      <top/>
      <botto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right/>
      <top style="medium"/>
      <bottom style="thin"/>
    </border>
    <border>
      <left style="thin"/>
      <right style="medium"/>
      <top style="medium"/>
      <bottom style="thin"/>
    </border>
    <border>
      <left style="medium"/>
      <right style="medium"/>
      <top style="thin"/>
      <bottom style="hair"/>
    </border>
    <border>
      <left style="thin"/>
      <right style="thin"/>
      <top style="thin"/>
      <bottom style="hair"/>
    </border>
    <border>
      <left style="thin"/>
      <right style="medium"/>
      <top style="thin"/>
      <bottom style="hair"/>
    </border>
    <border>
      <left style="medium"/>
      <right style="medium"/>
      <top/>
      <bottom style="hair"/>
    </border>
    <border>
      <left style="thin"/>
      <right style="thin"/>
      <top/>
      <bottom style="hair"/>
    </border>
    <border>
      <left/>
      <right/>
      <top/>
      <bottom style="hair"/>
    </border>
    <border>
      <left style="thin"/>
      <right style="medium"/>
      <top/>
      <bottom style="hair"/>
    </border>
    <border>
      <left style="medium"/>
      <right style="medium"/>
      <top style="hair"/>
      <bottom style="double"/>
    </border>
    <border>
      <left style="medium"/>
      <right style="thin"/>
      <top style="hair"/>
      <bottom style="double"/>
    </border>
    <border>
      <left style="thin"/>
      <right style="thin"/>
      <top style="hair"/>
      <bottom style="double"/>
    </border>
    <border>
      <left/>
      <right style="medium"/>
      <top style="hair"/>
      <bottom style="double"/>
    </border>
    <border>
      <left style="medium"/>
      <right style="medium"/>
      <top/>
      <bottom style="medium"/>
    </border>
    <border>
      <left style="medium"/>
      <right style="thin"/>
      <top/>
      <bottom style="medium"/>
    </border>
    <border>
      <left style="thin"/>
      <right style="thin"/>
      <top/>
      <bottom style="medium"/>
    </border>
    <border>
      <left/>
      <right style="medium"/>
      <top/>
      <bottom style="medium"/>
    </border>
    <border>
      <left/>
      <right/>
      <top style="medium"/>
      <bottom/>
    </border>
    <border>
      <left style="medium"/>
      <right/>
      <top/>
      <bottom style="medium"/>
    </border>
    <border>
      <left style="medium"/>
      <right style="medium"/>
      <top style="double"/>
      <bottom/>
    </border>
    <border>
      <left style="medium"/>
      <right style="thin"/>
      <top style="double"/>
      <bottom/>
    </border>
    <border>
      <left style="thin"/>
      <right style="thin"/>
      <top style="double"/>
      <bottom style="medium"/>
    </border>
    <border>
      <left style="medium"/>
      <right style="medium"/>
      <top style="medium"/>
      <bottom style="hair"/>
    </border>
    <border>
      <left/>
      <right/>
      <top style="hair"/>
      <bottom style="hair"/>
    </border>
    <border>
      <left style="thin"/>
      <right style="thin"/>
      <top style="hair"/>
      <bottom style="hair"/>
    </border>
    <border>
      <left style="medium"/>
      <right style="medium"/>
      <top style="hair"/>
      <bottom style="hair"/>
    </border>
    <border>
      <left style="medium"/>
      <right style="medium"/>
      <top/>
      <bottom/>
    </border>
    <border>
      <left style="medium"/>
      <right style="thin"/>
      <top style="hair"/>
      <bottom style="hair"/>
    </border>
    <border>
      <left style="medium"/>
      <right/>
      <top style="thin"/>
      <bottom style="hair"/>
    </border>
    <border>
      <left/>
      <right/>
      <top style="thin"/>
      <bottom style="hair"/>
    </border>
    <border>
      <left style="medium"/>
      <right/>
      <top/>
      <bottom style="hair"/>
    </border>
    <border>
      <left style="medium"/>
      <right/>
      <top style="hair"/>
      <bottom style="double"/>
    </border>
    <border>
      <left/>
      <right/>
      <top style="hair"/>
      <bottom style="double"/>
    </border>
    <border>
      <left style="thin"/>
      <right style="medium"/>
      <top style="hair"/>
      <bottom style="double"/>
    </border>
    <border>
      <left style="medium"/>
      <right/>
      <top style="double"/>
      <bottom/>
    </border>
    <border>
      <left style="thin"/>
      <right style="thin"/>
      <top style="double"/>
      <bottom/>
    </border>
    <border>
      <left style="thin"/>
      <right style="medium"/>
      <top style="double"/>
      <bottom/>
    </border>
    <border>
      <left style="medium"/>
      <right style="medium"/>
      <top style="thin"/>
      <bottom style="thin"/>
    </border>
    <border>
      <left style="thin"/>
      <right style="medium"/>
      <top style="thin"/>
      <bottom style="thin"/>
    </border>
    <border>
      <left style="medium"/>
      <right style="thin"/>
      <top style="thin"/>
      <bottom style="hair"/>
    </border>
    <border>
      <left/>
      <right style="medium"/>
      <top style="thin"/>
      <bottom style="hair"/>
    </border>
    <border>
      <left style="thin"/>
      <right/>
      <top style="medium"/>
      <bottom style="hair"/>
    </border>
    <border>
      <left style="thin"/>
      <right/>
      <top style="thin"/>
      <bottom style="thin"/>
    </border>
    <border>
      <left style="thin">
        <color rgb="FFC1C1C1"/>
      </left>
      <right style="thin">
        <color rgb="FFC1C1C1"/>
      </right>
      <top style="thin">
        <color rgb="FFC1C1C1"/>
      </top>
      <bottom style="thin">
        <color rgb="FFC1C1C1"/>
      </bottom>
    </border>
    <border>
      <left style="thin">
        <color rgb="FFB0B7BB"/>
      </left>
      <right style="thin">
        <color rgb="FFB0B7BB"/>
      </right>
      <top style="thin">
        <color rgb="FFB0B7BB"/>
      </top>
      <bottom style="thin">
        <color rgb="FFB0B7BB"/>
      </bottom>
    </border>
    <border>
      <left style="medium"/>
      <right style="thin"/>
      <top/>
      <bottom/>
    </border>
    <border>
      <left/>
      <right style="medium"/>
      <top/>
      <bottom/>
    </border>
    <border>
      <left style="medium"/>
      <right style="medium"/>
      <top style="hair"/>
      <bottom/>
    </border>
    <border>
      <left/>
      <right/>
      <top style="hair"/>
      <bottom/>
    </border>
    <border>
      <left style="thin"/>
      <right style="thin"/>
      <top style="hair"/>
      <bottom/>
    </border>
    <border>
      <left style="medium"/>
      <right style="medium"/>
      <top style="medium"/>
      <bottom/>
    </border>
    <border>
      <left style="thin"/>
      <right style="medium"/>
      <top/>
      <bottom style="medium"/>
    </border>
    <border>
      <left style="medium"/>
      <right/>
      <top style="thin"/>
      <bottom style="thin"/>
    </border>
    <border>
      <left/>
      <right/>
      <top style="thin"/>
      <bottom style="thin"/>
    </border>
    <border>
      <left style="thin"/>
      <right style="medium"/>
      <top style="double"/>
      <bottom style="medium"/>
    </border>
    <border>
      <left style="medium"/>
      <right/>
      <top style="medium"/>
      <bottom/>
    </border>
    <border>
      <left/>
      <right style="medium"/>
      <top style="medium"/>
      <bottom/>
    </border>
    <border>
      <left style="thin"/>
      <right/>
      <top style="double"/>
      <bottom style="medium"/>
    </border>
    <border>
      <left style="thin"/>
      <right/>
      <top style="hair"/>
      <bottom style="hair"/>
    </border>
    <border>
      <left style="thin"/>
      <right/>
      <top/>
      <bottom style="medium"/>
    </border>
    <border>
      <left style="medium"/>
      <right style="medium"/>
      <top style="medium"/>
      <bottom style="double"/>
    </border>
    <border>
      <left style="thin">
        <color rgb="FF002576"/>
      </left>
      <right style="thick">
        <color rgb="FF0070C0"/>
      </right>
      <top style="thin">
        <color rgb="FF002576"/>
      </top>
      <bottom style="thin">
        <color rgb="FF002576"/>
      </bottom>
    </border>
    <border>
      <left style="thin">
        <color rgb="FF002576"/>
      </left>
      <right style="thick">
        <color rgb="FF0070C0"/>
      </right>
      <top/>
      <bottom style="thin">
        <color rgb="FF002576"/>
      </bottom>
    </border>
    <border>
      <left/>
      <right style="medium"/>
      <top style="medium"/>
      <bottom style="medium"/>
    </border>
    <border>
      <left style="medium"/>
      <right/>
      <top style="medium"/>
      <bottom style="hair"/>
    </border>
    <border>
      <left style="medium"/>
      <right style="thin"/>
      <top style="hair"/>
      <bottom/>
    </border>
    <border>
      <left style="thick">
        <color rgb="FF0070C0"/>
      </left>
      <right style="thick">
        <color rgb="FF0070C0"/>
      </right>
      <top style="medium"/>
      <bottom style="thin">
        <color rgb="FF002576"/>
      </bottom>
    </border>
    <border>
      <left style="thick">
        <color rgb="FF0070C0"/>
      </left>
      <right style="thick">
        <color rgb="FF0070C0"/>
      </right>
      <top style="thin">
        <color rgb="FF002576"/>
      </top>
      <bottom style="thin">
        <color rgb="FF002576"/>
      </bottom>
    </border>
    <border>
      <left style="thick">
        <color rgb="FF0070C0"/>
      </left>
      <right style="thick">
        <color rgb="FF0070C0"/>
      </right>
      <top style="thin">
        <color rgb="FF002576"/>
      </top>
      <bottom style="thick">
        <color rgb="FF0070C0"/>
      </bottom>
    </border>
    <border>
      <left style="thin"/>
      <right/>
      <top style="medium"/>
      <bottom/>
    </border>
    <border>
      <left style="medium"/>
      <right style="thin"/>
      <top style="thin"/>
      <bottom style="thin"/>
    </border>
    <border>
      <left/>
      <right style="thin"/>
      <top style="thin"/>
      <bottom style="thin"/>
    </border>
    <border>
      <left style="medium"/>
      <right/>
      <top style="medium"/>
      <bottom style="thin"/>
    </border>
    <border>
      <left style="medium"/>
      <right style="medium"/>
      <top style="thin"/>
      <bottom style="double"/>
    </border>
    <border>
      <left style="medium"/>
      <right/>
      <top style="thin"/>
      <bottom style="double"/>
    </border>
    <border>
      <left style="thin"/>
      <right style="thin"/>
      <top style="thin"/>
      <bottom style="double"/>
    </border>
    <border>
      <left/>
      <right/>
      <top style="thin"/>
      <bottom style="double"/>
    </border>
    <border>
      <left style="thin"/>
      <right style="medium"/>
      <top style="thin"/>
      <bottom style="double"/>
    </border>
    <border>
      <left style="thin"/>
      <right/>
      <top/>
      <bottom style="thin"/>
    </border>
    <border>
      <left style="thin"/>
      <right style="thin"/>
      <top/>
      <bottom style="thin"/>
    </border>
    <border>
      <left style="thin"/>
      <right style="medium"/>
      <top/>
      <bottom style="thin"/>
    </border>
    <border>
      <left style="medium"/>
      <right style="thin"/>
      <top/>
      <bottom style="hair"/>
    </border>
    <border>
      <left style="thin"/>
      <right/>
      <top style="double"/>
      <bottom/>
    </border>
    <border>
      <left style="medium"/>
      <right style="thin"/>
      <top style="thin"/>
      <bottom style="double"/>
    </border>
    <border>
      <left style="medium"/>
      <right/>
      <top style="thin"/>
      <bottom/>
    </border>
    <border>
      <left style="medium"/>
      <right style="thin"/>
      <top style="thin"/>
      <bottom style="medium"/>
    </border>
    <border>
      <left style="thin"/>
      <right style="thin"/>
      <top style="thin"/>
      <bottom/>
    </border>
    <border>
      <left style="thin"/>
      <right style="medium"/>
      <top style="thin"/>
      <bottom/>
    </border>
    <border>
      <left style="medium"/>
      <right/>
      <top style="thin"/>
      <bottom style="medium"/>
    </border>
    <border>
      <left style="thin"/>
      <right style="thin"/>
      <top style="thin"/>
      <bottom style="medium"/>
    </border>
    <border>
      <left style="thin"/>
      <right style="medium"/>
      <top style="thin"/>
      <bottom style="medium"/>
    </border>
    <border>
      <left style="thin"/>
      <right/>
      <top/>
      <bottom/>
    </border>
    <border>
      <left style="thin"/>
      <right/>
      <top style="thin"/>
      <bottom/>
    </border>
    <border>
      <left/>
      <right style="thin"/>
      <top style="thin"/>
      <bottom/>
    </border>
    <border>
      <left/>
      <right style="thin"/>
      <top/>
      <bottom style="thin"/>
    </border>
    <border>
      <left style="thin">
        <color rgb="FFB0B7BB"/>
      </left>
      <right/>
      <top style="thin">
        <color rgb="FFB0B7BB"/>
      </top>
      <bottom style="thin">
        <color rgb="FFB0B7BB"/>
      </bottom>
    </border>
    <border>
      <left/>
      <right style="thin">
        <color rgb="FFB0B7BB"/>
      </right>
      <top style="thin">
        <color rgb="FFB0B7BB"/>
      </top>
      <bottom style="thin">
        <color rgb="FFB0B7BB"/>
      </bottom>
    </border>
    <border>
      <left/>
      <right/>
      <top style="thin">
        <color rgb="FFB0B7BB"/>
      </top>
      <bottom style="thin">
        <color rgb="FFB0B7BB"/>
      </bottom>
    </border>
    <border>
      <left style="thin">
        <color rgb="FFC1C1C1"/>
      </left>
      <right/>
      <top style="thin">
        <color rgb="FFC1C1C1"/>
      </top>
      <bottom style="thin">
        <color rgb="FFC1C1C1"/>
      </bottom>
    </border>
    <border>
      <left/>
      <right/>
      <top style="thin">
        <color rgb="FFC1C1C1"/>
      </top>
      <bottom style="thin">
        <color rgb="FFC1C1C1"/>
      </bottom>
    </border>
    <border>
      <left/>
      <right style="thin">
        <color rgb="FFC1C1C1"/>
      </right>
      <top style="thin">
        <color rgb="FFC1C1C1"/>
      </top>
      <bottom style="thin">
        <color rgb="FFC1C1C1"/>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21" fillId="0" borderId="0">
      <alignment/>
      <protection/>
    </xf>
    <xf numFmtId="0" fontId="22" fillId="0" borderId="0" applyNumberFormat="0" applyFill="0" applyBorder="0" applyAlignment="0" applyProtection="0"/>
    <xf numFmtId="0" fontId="23" fillId="2" borderId="0" applyNumberFormat="0" applyFill="0" applyBorder="0" applyAlignment="0">
      <protection locked="0"/>
    </xf>
    <xf numFmtId="0" fontId="24" fillId="0" borderId="0" applyNumberFormat="0" applyFill="0" applyBorder="0" applyProtection="0">
      <alignment/>
    </xf>
    <xf numFmtId="0" fontId="25" fillId="2" borderId="1" applyNumberFormat="0" applyFill="0" applyBorder="0" applyAlignment="0">
      <protection locked="0"/>
    </xf>
    <xf numFmtId="0" fontId="26" fillId="0" borderId="2" applyNumberFormat="0" applyFont="0" applyFill="0" applyAlignment="0" applyProtection="0"/>
    <xf numFmtId="0" fontId="0" fillId="0" borderId="3" applyNumberFormat="0" applyFill="0" applyAlignment="0" applyProtection="0"/>
    <xf numFmtId="0" fontId="27" fillId="0" borderId="0" applyNumberFormat="0" applyFill="0" applyBorder="0" applyAlignment="0" applyProtection="0"/>
    <xf numFmtId="0" fontId="28" fillId="0" borderId="0">
      <alignment/>
      <protection/>
    </xf>
    <xf numFmtId="0" fontId="28" fillId="0" borderId="0">
      <alignment/>
      <protection/>
    </xf>
    <xf numFmtId="171" fontId="26" fillId="0" borderId="0" applyFont="0" applyFill="0" applyBorder="0" applyAlignment="0" applyProtection="0"/>
    <xf numFmtId="171" fontId="26" fillId="0" borderId="0" applyFont="0" applyFill="0" applyBorder="0" applyAlignment="0" applyProtection="0"/>
    <xf numFmtId="40" fontId="29" fillId="0" borderId="0" applyFont="0" applyFill="0" applyBorder="0" applyProtection="0">
      <alignment/>
    </xf>
    <xf numFmtId="40" fontId="29" fillId="0" borderId="0" applyFont="0" applyFill="0" applyBorder="0" applyProtection="0">
      <alignment/>
    </xf>
    <xf numFmtId="172" fontId="29" fillId="0" borderId="0" applyFont="0" applyFill="0" applyBorder="0" applyProtection="0">
      <alignment/>
    </xf>
    <xf numFmtId="172" fontId="29"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173" fontId="20" fillId="0" borderId="0" applyFont="0" applyFill="0" applyBorder="0" applyAlignment="0" applyProtection="0"/>
    <xf numFmtId="173" fontId="20" fillId="0" borderId="0" applyFont="0" applyFill="0" applyBorder="0" applyAlignment="0" applyProtection="0"/>
    <xf numFmtId="8" fontId="26" fillId="0" borderId="0" applyFont="0" applyFill="0" applyBorder="0" applyAlignment="0" applyProtection="0"/>
    <xf numFmtId="8"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7" fontId="30" fillId="0" borderId="0" applyFill="0" applyBorder="0">
      <alignment horizontal="right"/>
      <protection/>
    </xf>
    <xf numFmtId="0" fontId="31" fillId="0" borderId="0" applyNumberFormat="0" applyFill="0" applyBorder="0" applyAlignment="0">
      <protection/>
    </xf>
    <xf numFmtId="170" fontId="26" fillId="0" borderId="0" applyFont="0" applyFill="0" applyBorder="0" applyProtection="0">
      <alignment horizontal="right"/>
    </xf>
    <xf numFmtId="170" fontId="26" fillId="0" borderId="0" applyFont="0" applyFill="0" applyBorder="0" applyProtection="0">
      <alignment horizontal="right"/>
    </xf>
    <xf numFmtId="0" fontId="28" fillId="0" borderId="4">
      <alignment/>
      <protection/>
    </xf>
    <xf numFmtId="0" fontId="28" fillId="0" borderId="4">
      <alignment/>
      <protection/>
    </xf>
    <xf numFmtId="0" fontId="26" fillId="0" borderId="0" applyProtection="0">
      <alignment/>
    </xf>
    <xf numFmtId="0" fontId="26" fillId="0" borderId="0" applyProtection="0">
      <alignment/>
    </xf>
    <xf numFmtId="0" fontId="8" fillId="0" borderId="0" applyProtection="0">
      <alignment/>
    </xf>
    <xf numFmtId="0" fontId="8" fillId="0" borderId="0" applyProtection="0">
      <alignment/>
    </xf>
    <xf numFmtId="0" fontId="0" fillId="0" borderId="0" applyProtection="0">
      <alignment/>
    </xf>
    <xf numFmtId="0" fontId="0" fillId="0" borderId="0" applyProtection="0">
      <alignment/>
    </xf>
    <xf numFmtId="0" fontId="27" fillId="0" borderId="0" applyProtection="0">
      <alignment/>
    </xf>
    <xf numFmtId="2" fontId="0" fillId="0" borderId="0" applyFont="0" applyFill="0" applyBorder="0" applyAlignment="0" applyProtection="0"/>
    <xf numFmtId="2" fontId="0" fillId="0" borderId="0" applyFont="0" applyFill="0" applyBorder="0" applyAlignment="0" applyProtection="0"/>
    <xf numFmtId="176" fontId="30" fillId="0" borderId="0" applyFill="0" applyBorder="0">
      <alignment horizontal="right"/>
      <protection/>
    </xf>
    <xf numFmtId="171" fontId="27" fillId="2" borderId="5" applyFont="0" applyBorder="0" applyProtection="0">
      <alignment/>
    </xf>
    <xf numFmtId="0" fontId="27" fillId="3" borderId="0" applyNumberFormat="0" applyBorder="0" applyAlignment="0" applyProtection="0"/>
    <xf numFmtId="0" fontId="27" fillId="3" borderId="0" applyNumberFormat="0" applyBorder="0" applyAlignment="0" applyProtection="0"/>
    <xf numFmtId="0" fontId="6" fillId="0" borderId="0" applyNumberFormat="0" applyFill="0" applyBorder="0" applyAlignment="0" applyProtection="0"/>
    <xf numFmtId="0" fontId="27" fillId="4" borderId="5" applyNumberFormat="0" applyBorder="0" applyAlignment="0" applyProtection="0"/>
    <xf numFmtId="0" fontId="27" fillId="4" borderId="5" applyNumberFormat="0" applyBorder="0" applyAlignment="0" applyProtection="0"/>
    <xf numFmtId="0" fontId="27" fillId="4" borderId="0" applyNumberFormat="0" applyFont="0" applyBorder="0">
      <alignment/>
      <protection locked="0"/>
    </xf>
    <xf numFmtId="0" fontId="27" fillId="4" borderId="6" applyNumberFormat="0" applyFont="0">
      <alignment/>
      <protection locked="0"/>
    </xf>
    <xf numFmtId="177" fontId="0" fillId="0" borderId="0" applyFill="0" applyBorder="0" applyProtection="0">
      <alignment horizontal="right"/>
    </xf>
    <xf numFmtId="178" fontId="0" fillId="0" borderId="0" applyFill="0" applyBorder="0" applyProtection="0">
      <alignment horizontal="right"/>
    </xf>
    <xf numFmtId="178"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9" fontId="32" fillId="0" borderId="0" applyFont="0" applyFill="0" applyBorder="0" applyProtection="0">
      <alignment horizontal="right"/>
    </xf>
    <xf numFmtId="180" fontId="33" fillId="0" borderId="0">
      <alignment/>
      <protection/>
    </xf>
    <xf numFmtId="0" fontId="34" fillId="0" borderId="0" applyFill="0" applyBorder="0" applyAlignment="0" applyProtection="0"/>
    <xf numFmtId="1" fontId="35" fillId="0" borderId="0" applyFont="0" applyFill="0" applyBorder="0" applyAlignment="0">
      <protection locked="0"/>
    </xf>
    <xf numFmtId="0" fontId="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0" fontId="36" fillId="2" borderId="0">
      <alignment horizontal="right"/>
      <protection/>
    </xf>
    <xf numFmtId="0" fontId="37" fillId="2" borderId="0">
      <alignment horizontal="left"/>
      <protection/>
    </xf>
    <xf numFmtId="0" fontId="38" fillId="0" borderId="0" applyFill="0" applyBorder="0" applyProtection="0">
      <alignment horizontal="left"/>
    </xf>
    <xf numFmtId="0" fontId="39" fillId="0" borderId="0" applyFill="0" applyBorder="0" applyProtection="0">
      <alignment horizontal="left"/>
    </xf>
    <xf numFmtId="182" fontId="0" fillId="0" borderId="0" applyFont="0" applyFill="0" applyBorder="0" applyAlignment="0" applyProtection="0"/>
    <xf numFmtId="0" fontId="28" fillId="0" borderId="0">
      <alignment/>
      <protection/>
    </xf>
    <xf numFmtId="0" fontId="28" fillId="0" borderId="0">
      <alignment/>
      <protection/>
    </xf>
    <xf numFmtId="168" fontId="40" fillId="0" borderId="0" applyFont="0" applyFill="0" applyBorder="0" applyAlignment="0" applyProtection="0"/>
    <xf numFmtId="168" fontId="4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26" fillId="0" borderId="0" applyFont="0" applyFill="0" applyBorder="0" applyProtection="0">
      <alignment horizontal="right"/>
    </xf>
    <xf numFmtId="183" fontId="26" fillId="0" borderId="0" applyFont="0" applyFill="0" applyBorder="0" applyProtection="0">
      <alignment horizontal="right"/>
    </xf>
    <xf numFmtId="184" fontId="41" fillId="0" borderId="0">
      <alignment/>
      <protection/>
    </xf>
    <xf numFmtId="185" fontId="30" fillId="0" borderId="0" applyFill="0" applyBorder="0">
      <alignment horizontal="right"/>
      <protection/>
    </xf>
    <xf numFmtId="0" fontId="35" fillId="3" borderId="5" applyNumberFormat="0" applyFont="0" applyAlignment="0" applyProtection="0"/>
    <xf numFmtId="0" fontId="27" fillId="3" borderId="0" applyNumberFormat="0" applyFont="0" applyBorder="0">
      <alignment/>
      <protection locked="0"/>
    </xf>
    <xf numFmtId="186" fontId="20" fillId="0" borderId="0">
      <alignment vertical="top"/>
      <protection/>
    </xf>
    <xf numFmtId="186" fontId="20" fillId="0" borderId="0">
      <alignment vertical="top"/>
      <protection/>
    </xf>
    <xf numFmtId="0" fontId="42" fillId="0" borderId="0" applyNumberFormat="0" applyFill="0" applyBorder="0" applyAlignment="0" applyProtection="0"/>
    <xf numFmtId="0" fontId="20" fillId="5" borderId="0" applyNumberFormat="0" applyFont="0" applyBorder="0" applyAlignment="0" applyProtection="0"/>
    <xf numFmtId="187" fontId="0" fillId="0" borderId="0">
      <alignment horizontal="left" wrapText="1"/>
      <protection/>
    </xf>
    <xf numFmtId="187" fontId="0" fillId="0" borderId="0">
      <alignment horizontal="left" wrapText="1"/>
      <protection/>
    </xf>
    <xf numFmtId="0" fontId="35" fillId="3" borderId="0" applyNumberFormat="0" applyFont="0" applyBorder="0" applyAlignment="0" applyProtection="0"/>
    <xf numFmtId="0" fontId="43" fillId="0" borderId="0" applyFill="0" applyBorder="0" applyProtection="0">
      <alignment horizontal="center" vertical="center"/>
    </xf>
    <xf numFmtId="0" fontId="43" fillId="0" borderId="0" applyFill="0" applyBorder="0" applyProtection="0">
      <alignment/>
    </xf>
    <xf numFmtId="0" fontId="8" fillId="0" borderId="0" applyFill="0" applyBorder="0" applyProtection="0">
      <alignment horizontal="left"/>
    </xf>
    <xf numFmtId="0" fontId="44" fillId="0" borderId="0" applyFill="0" applyBorder="0" applyProtection="0">
      <alignment horizontal="left" vertical="top"/>
    </xf>
    <xf numFmtId="0" fontId="23" fillId="2" borderId="7" applyNumberFormat="0" applyFont="0" applyFill="0" applyAlignment="0">
      <protection locked="0"/>
    </xf>
    <xf numFmtId="0" fontId="23" fillId="2" borderId="8" applyNumberFormat="0" applyFont="0" applyFill="0" applyAlignment="0">
      <protection locked="0"/>
    </xf>
    <xf numFmtId="0" fontId="35" fillId="0" borderId="0" applyNumberFormat="0" applyFill="0" applyBorder="0" applyAlignment="0" applyProtection="0"/>
    <xf numFmtId="18" fontId="23" fillId="2" borderId="0" applyFont="0" applyFill="0" applyBorder="0" applyAlignment="0">
      <protection locked="0"/>
    </xf>
    <xf numFmtId="18" fontId="23" fillId="2" borderId="0" applyFont="0" applyFill="0" applyBorder="0" applyAlignment="0">
      <protection locked="0"/>
    </xf>
    <xf numFmtId="0" fontId="4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9" applyNumberFormat="0" applyFont="0" applyFill="0" applyAlignment="0" applyProtection="0"/>
    <xf numFmtId="0" fontId="28" fillId="0" borderId="10">
      <alignment/>
      <protection/>
    </xf>
    <xf numFmtId="0" fontId="28" fillId="0" borderId="10">
      <alignment/>
      <protection/>
    </xf>
    <xf numFmtId="38" fontId="36" fillId="0" borderId="11" applyFill="0" applyBorder="0" applyAlignment="0">
      <protection locked="0"/>
    </xf>
    <xf numFmtId="38" fontId="36" fillId="0" borderId="11" applyFill="0" applyBorder="0" applyAlignment="0">
      <protection locked="0"/>
    </xf>
    <xf numFmtId="0" fontId="35" fillId="2" borderId="0" applyNumberFormat="0" applyFont="0" applyAlignment="0" applyProtection="0"/>
    <xf numFmtId="0" fontId="35" fillId="2" borderId="7" applyNumberFormat="0" applyFont="0" applyAlignment="0">
      <protection locked="0"/>
    </xf>
    <xf numFmtId="0" fontId="46" fillId="0" borderId="0" applyNumberFormat="0" applyFill="0" applyBorder="0" applyAlignment="0" applyProtection="0"/>
    <xf numFmtId="170" fontId="26" fillId="0" borderId="0" applyFont="0" applyFill="0" applyBorder="0" applyProtection="0">
      <alignment horizontal="right"/>
    </xf>
    <xf numFmtId="0" fontId="49" fillId="0" borderId="0">
      <alignment/>
      <protection/>
    </xf>
    <xf numFmtId="0" fontId="49" fillId="0" borderId="0">
      <alignment/>
      <protection/>
    </xf>
  </cellStyleXfs>
  <cellXfs count="395">
    <xf numFmtId="0" fontId="0" fillId="0" borderId="0" xfId="0"/>
    <xf numFmtId="0" fontId="10" fillId="3" borderId="12" xfId="0" applyFont="1" applyFill="1" applyBorder="1" applyProtection="1">
      <protection/>
    </xf>
    <xf numFmtId="0" fontId="0" fillId="3" borderId="0" xfId="0" applyFill="1" applyBorder="1" applyProtection="1">
      <protection/>
    </xf>
    <xf numFmtId="0" fontId="0" fillId="3" borderId="12" xfId="0" applyFont="1" applyFill="1" applyBorder="1" applyProtection="1">
      <protection/>
    </xf>
    <xf numFmtId="0" fontId="11" fillId="3" borderId="12" xfId="0" applyFont="1" applyFill="1" applyBorder="1" applyProtection="1">
      <protection/>
    </xf>
    <xf numFmtId="44" fontId="6" fillId="3" borderId="13" xfId="16" applyFont="1" applyFill="1" applyBorder="1" applyProtection="1">
      <protection/>
    </xf>
    <xf numFmtId="44" fontId="6" fillId="3" borderId="0" xfId="16" applyFont="1" applyFill="1" applyBorder="1" applyProtection="1">
      <protection/>
    </xf>
    <xf numFmtId="0" fontId="12" fillId="3" borderId="12" xfId="0" applyFont="1" applyFill="1" applyBorder="1" applyProtection="1">
      <protection/>
    </xf>
    <xf numFmtId="44" fontId="9" fillId="3" borderId="0" xfId="16" applyFont="1" applyFill="1" applyBorder="1" applyProtection="1">
      <protection/>
    </xf>
    <xf numFmtId="164" fontId="13" fillId="3" borderId="14" xfId="18" applyNumberFormat="1" applyFont="1" applyFill="1" applyBorder="1" applyProtection="1">
      <protection/>
    </xf>
    <xf numFmtId="165" fontId="13" fillId="3" borderId="15" xfId="20" applyNumberFormat="1" applyFont="1" applyFill="1" applyBorder="1" applyAlignment="1" applyProtection="1">
      <alignment horizontal="center"/>
      <protection/>
    </xf>
    <xf numFmtId="165" fontId="13" fillId="3" borderId="16" xfId="20" applyNumberFormat="1" applyFont="1" applyFill="1" applyBorder="1" applyAlignment="1" applyProtection="1">
      <alignment horizontal="center"/>
      <protection/>
    </xf>
    <xf numFmtId="165" fontId="13" fillId="3" borderId="17" xfId="20" applyNumberFormat="1" applyFont="1" applyFill="1" applyBorder="1" applyAlignment="1" applyProtection="1">
      <alignment horizontal="center"/>
      <protection/>
    </xf>
    <xf numFmtId="165" fontId="13" fillId="3" borderId="18" xfId="20" applyNumberFormat="1" applyFont="1" applyFill="1" applyBorder="1" applyAlignment="1" applyProtection="1">
      <alignment horizontal="center" wrapText="1"/>
      <protection/>
    </xf>
    <xf numFmtId="164" fontId="11" fillId="3" borderId="19" xfId="18" applyNumberFormat="1" applyFont="1" applyFill="1" applyBorder="1" applyProtection="1">
      <protection/>
    </xf>
    <xf numFmtId="10" fontId="11" fillId="3" borderId="20" xfId="15" applyNumberFormat="1" applyFont="1" applyFill="1" applyBorder="1" applyProtection="1">
      <protection/>
    </xf>
    <xf numFmtId="10" fontId="11" fillId="3" borderId="21" xfId="15" applyNumberFormat="1" applyFont="1" applyFill="1" applyBorder="1" applyProtection="1">
      <protection/>
    </xf>
    <xf numFmtId="164" fontId="11" fillId="3" borderId="22" xfId="18" applyNumberFormat="1" applyFont="1" applyFill="1" applyBorder="1" applyProtection="1">
      <protection/>
    </xf>
    <xf numFmtId="164" fontId="11" fillId="3" borderId="23" xfId="18" applyNumberFormat="1" applyFont="1" applyFill="1" applyBorder="1" applyProtection="1">
      <protection/>
    </xf>
    <xf numFmtId="164" fontId="11" fillId="3" borderId="24" xfId="18" applyNumberFormat="1" applyFont="1" applyFill="1" applyBorder="1" applyProtection="1">
      <protection/>
    </xf>
    <xf numFmtId="164" fontId="11" fillId="3" borderId="25" xfId="18" applyNumberFormat="1" applyFont="1" applyFill="1" applyBorder="1" applyProtection="1">
      <protection/>
    </xf>
    <xf numFmtId="44" fontId="11" fillId="3" borderId="26" xfId="16" applyFont="1" applyFill="1" applyBorder="1" applyProtection="1">
      <protection/>
    </xf>
    <xf numFmtId="44" fontId="11" fillId="3" borderId="27" xfId="16" applyFont="1" applyFill="1" applyBorder="1" applyProtection="1">
      <protection/>
    </xf>
    <xf numFmtId="44" fontId="11" fillId="3" borderId="28" xfId="16" applyFont="1" applyFill="1" applyBorder="1" applyProtection="1">
      <protection/>
    </xf>
    <xf numFmtId="44" fontId="11" fillId="3" borderId="29" xfId="16" applyFont="1" applyFill="1" applyBorder="1" applyProtection="1">
      <protection/>
    </xf>
    <xf numFmtId="44" fontId="13" fillId="3" borderId="30" xfId="16" applyFont="1" applyFill="1" applyBorder="1" applyProtection="1">
      <protection/>
    </xf>
    <xf numFmtId="166" fontId="13" fillId="3" borderId="31" xfId="16" applyNumberFormat="1" applyFont="1" applyFill="1" applyBorder="1" applyProtection="1">
      <protection/>
    </xf>
    <xf numFmtId="166" fontId="13" fillId="3" borderId="32" xfId="16" applyNumberFormat="1" applyFont="1" applyFill="1" applyBorder="1" applyProtection="1">
      <protection/>
    </xf>
    <xf numFmtId="166" fontId="13" fillId="3" borderId="2" xfId="16" applyNumberFormat="1" applyFont="1" applyFill="1" applyBorder="1" applyProtection="1">
      <protection/>
    </xf>
    <xf numFmtId="166" fontId="13" fillId="3" borderId="33" xfId="16" applyNumberFormat="1" applyFont="1" applyFill="1" applyBorder="1" applyProtection="1">
      <protection/>
    </xf>
    <xf numFmtId="0" fontId="8" fillId="3" borderId="12" xfId="0" applyFont="1" applyFill="1" applyBorder="1" applyProtection="1">
      <protection/>
    </xf>
    <xf numFmtId="164" fontId="11" fillId="3" borderId="34" xfId="18" applyNumberFormat="1" applyFont="1" applyFill="1" applyBorder="1" applyProtection="1">
      <protection/>
    </xf>
    <xf numFmtId="164" fontId="11" fillId="3" borderId="0" xfId="18" applyNumberFormat="1" applyFont="1" applyFill="1" applyBorder="1" applyProtection="1">
      <protection/>
    </xf>
    <xf numFmtId="9" fontId="11" fillId="3" borderId="0" xfId="15" applyFont="1" applyFill="1" applyBorder="1" applyProtection="1">
      <protection/>
    </xf>
    <xf numFmtId="164" fontId="11" fillId="3" borderId="0" xfId="0" applyNumberFormat="1" applyFont="1" applyFill="1" applyBorder="1" applyProtection="1">
      <protection/>
    </xf>
    <xf numFmtId="164" fontId="0" fillId="3" borderId="0" xfId="0" applyNumberFormat="1" applyFill="1" applyBorder="1" applyProtection="1">
      <protection/>
    </xf>
    <xf numFmtId="9" fontId="0" fillId="3" borderId="0" xfId="15" applyFont="1" applyFill="1" applyBorder="1" applyProtection="1">
      <protection/>
    </xf>
    <xf numFmtId="44" fontId="8" fillId="3" borderId="0" xfId="16" applyFont="1" applyFill="1" applyBorder="1" applyProtection="1">
      <protection/>
    </xf>
    <xf numFmtId="44" fontId="12" fillId="3" borderId="12" xfId="16" applyFont="1" applyFill="1" applyBorder="1" applyProtection="1">
      <protection/>
    </xf>
    <xf numFmtId="166" fontId="13" fillId="3" borderId="0" xfId="16" applyNumberFormat="1" applyFont="1" applyFill="1" applyBorder="1" applyProtection="1">
      <protection/>
    </xf>
    <xf numFmtId="44" fontId="12" fillId="3" borderId="35" xfId="16" applyFont="1" applyFill="1" applyBorder="1" applyProtection="1">
      <protection/>
    </xf>
    <xf numFmtId="164" fontId="11" fillId="3" borderId="36" xfId="18" applyNumberFormat="1" applyFont="1" applyFill="1" applyBorder="1" applyProtection="1">
      <protection/>
    </xf>
    <xf numFmtId="164" fontId="11" fillId="6" borderId="37" xfId="15" applyNumberFormat="1" applyFont="1" applyFill="1" applyBorder="1" applyProtection="1">
      <protection/>
    </xf>
    <xf numFmtId="164" fontId="11" fillId="6" borderId="38" xfId="15" applyNumberFormat="1" applyFont="1" applyFill="1" applyBorder="1" applyProtection="1">
      <protection/>
    </xf>
    <xf numFmtId="164" fontId="11" fillId="3" borderId="39" xfId="18" applyNumberFormat="1" applyFont="1" applyFill="1" applyBorder="1" applyProtection="1">
      <protection/>
    </xf>
    <xf numFmtId="164" fontId="11" fillId="3" borderId="40" xfId="18" applyNumberFormat="1" applyFont="1" applyFill="1" applyBorder="1" applyProtection="1">
      <protection/>
    </xf>
    <xf numFmtId="164" fontId="11" fillId="3" borderId="41" xfId="18" applyNumberFormat="1" applyFont="1" applyFill="1" applyBorder="1" applyProtection="1">
      <protection/>
    </xf>
    <xf numFmtId="164" fontId="11" fillId="3" borderId="42" xfId="18" applyNumberFormat="1" applyFont="1" applyFill="1" applyBorder="1" applyProtection="1">
      <protection/>
    </xf>
    <xf numFmtId="164" fontId="11" fillId="3" borderId="43" xfId="18" applyNumberFormat="1" applyFont="1" applyFill="1" applyBorder="1" applyProtection="1">
      <protection/>
    </xf>
    <xf numFmtId="10" fontId="11" fillId="3" borderId="44" xfId="15" applyNumberFormat="1" applyFont="1" applyFill="1" applyBorder="1" applyProtection="1">
      <protection/>
    </xf>
    <xf numFmtId="10" fontId="11" fillId="3" borderId="41" xfId="15" applyNumberFormat="1" applyFont="1" applyFill="1" applyBorder="1" applyProtection="1">
      <protection/>
    </xf>
    <xf numFmtId="10" fontId="11" fillId="3" borderId="12" xfId="15" applyNumberFormat="1" applyFont="1" applyFill="1" applyBorder="1" applyProtection="1">
      <protection/>
    </xf>
    <xf numFmtId="0" fontId="12" fillId="0" borderId="12" xfId="0" applyFont="1" applyFill="1" applyBorder="1" applyProtection="1">
      <protection/>
    </xf>
    <xf numFmtId="44" fontId="9" fillId="0" borderId="0" xfId="16" applyFont="1" applyFill="1" applyBorder="1" applyProtection="1">
      <protection/>
    </xf>
    <xf numFmtId="0" fontId="0" fillId="0" borderId="0" xfId="0" applyFill="1" applyBorder="1" applyProtection="1">
      <protection/>
    </xf>
    <xf numFmtId="0" fontId="11" fillId="0" borderId="12" xfId="0" applyFont="1" applyFill="1" applyBorder="1" applyProtection="1">
      <protection/>
    </xf>
    <xf numFmtId="165" fontId="13" fillId="0" borderId="18" xfId="20" applyNumberFormat="1" applyFont="1" applyFill="1" applyBorder="1" applyAlignment="1" applyProtection="1">
      <alignment horizontal="center" wrapText="1"/>
      <protection/>
    </xf>
    <xf numFmtId="164" fontId="11" fillId="0" borderId="19" xfId="18" applyNumberFormat="1" applyFont="1" applyFill="1" applyBorder="1" applyProtection="1">
      <protection/>
    </xf>
    <xf numFmtId="10" fontId="11" fillId="0" borderId="45" xfId="15" applyNumberFormat="1" applyFont="1" applyFill="1" applyBorder="1" applyProtection="1">
      <protection/>
    </xf>
    <xf numFmtId="10" fontId="11" fillId="0" borderId="20" xfId="15" applyNumberFormat="1" applyFont="1" applyFill="1" applyBorder="1" applyProtection="1">
      <protection/>
    </xf>
    <xf numFmtId="10" fontId="11" fillId="0" borderId="46" xfId="15" applyNumberFormat="1" applyFont="1" applyFill="1" applyBorder="1" applyProtection="1">
      <protection/>
    </xf>
    <xf numFmtId="10" fontId="11" fillId="0" borderId="21" xfId="15" applyNumberFormat="1" applyFont="1" applyFill="1" applyBorder="1" applyProtection="1">
      <protection/>
    </xf>
    <xf numFmtId="164" fontId="11" fillId="0" borderId="47" xfId="18" applyNumberFormat="1" applyFont="1" applyFill="1" applyBorder="1" applyProtection="1">
      <protection/>
    </xf>
    <xf numFmtId="164" fontId="11" fillId="0" borderId="23" xfId="18" applyNumberFormat="1" applyFont="1" applyFill="1" applyBorder="1" applyProtection="1">
      <protection/>
    </xf>
    <xf numFmtId="164" fontId="11" fillId="0" borderId="24" xfId="18" applyNumberFormat="1" applyFont="1" applyFill="1" applyBorder="1" applyProtection="1">
      <protection/>
    </xf>
    <xf numFmtId="164" fontId="11" fillId="0" borderId="25" xfId="18" applyNumberFormat="1" applyFont="1" applyFill="1" applyBorder="1" applyProtection="1">
      <protection/>
    </xf>
    <xf numFmtId="44" fontId="11" fillId="0" borderId="48" xfId="16" applyFont="1" applyFill="1" applyBorder="1" applyProtection="1">
      <protection/>
    </xf>
    <xf numFmtId="44" fontId="11" fillId="0" borderId="28" xfId="16" applyFont="1" applyFill="1" applyBorder="1" applyProtection="1">
      <protection/>
    </xf>
    <xf numFmtId="44" fontId="11" fillId="0" borderId="49" xfId="16" applyFont="1" applyFill="1" applyBorder="1" applyProtection="1">
      <protection/>
    </xf>
    <xf numFmtId="44" fontId="11" fillId="0" borderId="50" xfId="16" applyFont="1" applyFill="1" applyBorder="1" applyProtection="1">
      <protection/>
    </xf>
    <xf numFmtId="166" fontId="13" fillId="0" borderId="35" xfId="16" applyNumberFormat="1" applyFont="1" applyFill="1" applyBorder="1" applyProtection="1">
      <protection/>
    </xf>
    <xf numFmtId="166" fontId="13" fillId="0" borderId="32" xfId="16" applyNumberFormat="1" applyFont="1" applyFill="1" applyBorder="1" applyProtection="1">
      <protection/>
    </xf>
    <xf numFmtId="166" fontId="13" fillId="0" borderId="2" xfId="16" applyNumberFormat="1" applyFont="1" applyFill="1" applyBorder="1" applyProtection="1">
      <protection/>
    </xf>
    <xf numFmtId="44" fontId="12" fillId="0" borderId="12" xfId="16" applyFont="1" applyFill="1" applyBorder="1" applyProtection="1">
      <protection/>
    </xf>
    <xf numFmtId="166" fontId="13" fillId="0" borderId="0" xfId="16" applyNumberFormat="1" applyFont="1" applyFill="1" applyBorder="1" applyProtection="1">
      <protection/>
    </xf>
    <xf numFmtId="44" fontId="12" fillId="0" borderId="35" xfId="16" applyFont="1" applyFill="1" applyBorder="1" applyProtection="1">
      <protection/>
    </xf>
    <xf numFmtId="164" fontId="11" fillId="0" borderId="36" xfId="18" applyNumberFormat="1" applyFont="1" applyFill="1" applyBorder="1" applyProtection="1">
      <protection/>
    </xf>
    <xf numFmtId="164" fontId="11" fillId="0" borderId="39" xfId="18" applyNumberFormat="1" applyFont="1" applyFill="1" applyBorder="1" applyProtection="1">
      <protection/>
    </xf>
    <xf numFmtId="164" fontId="11" fillId="0" borderId="22" xfId="18" applyNumberFormat="1" applyFont="1" applyFill="1" applyBorder="1" applyProtection="1">
      <protection/>
    </xf>
    <xf numFmtId="164" fontId="11" fillId="0" borderId="42" xfId="18" applyNumberFormat="1" applyFont="1" applyFill="1" applyBorder="1" applyProtection="1">
      <protection/>
    </xf>
    <xf numFmtId="164" fontId="11" fillId="0" borderId="26" xfId="18" applyNumberFormat="1" applyFont="1" applyFill="1" applyBorder="1" applyProtection="1">
      <protection/>
    </xf>
    <xf numFmtId="164" fontId="11" fillId="0" borderId="51" xfId="15" applyNumberFormat="1" applyFont="1" applyFill="1" applyBorder="1" applyProtection="1">
      <protection/>
    </xf>
    <xf numFmtId="164" fontId="11" fillId="0" borderId="52" xfId="15" applyNumberFormat="1" applyFont="1" applyFill="1" applyBorder="1" applyProtection="1">
      <protection/>
    </xf>
    <xf numFmtId="164" fontId="11" fillId="0" borderId="9" xfId="15" applyNumberFormat="1" applyFont="1" applyFill="1" applyBorder="1" applyProtection="1">
      <protection/>
    </xf>
    <xf numFmtId="164" fontId="11" fillId="0" borderId="53" xfId="15" applyNumberFormat="1" applyFont="1" applyFill="1" applyBorder="1" applyProtection="1">
      <protection/>
    </xf>
    <xf numFmtId="164" fontId="11" fillId="0" borderId="54" xfId="18" applyNumberFormat="1" applyFont="1" applyFill="1" applyBorder="1" applyProtection="1">
      <protection/>
    </xf>
    <xf numFmtId="10" fontId="11" fillId="0" borderId="5" xfId="15" applyNumberFormat="1" applyFont="1" applyFill="1" applyBorder="1" applyProtection="1">
      <protection/>
    </xf>
    <xf numFmtId="10" fontId="11" fillId="0" borderId="55" xfId="15" applyNumberFormat="1" applyFont="1" applyFill="1" applyBorder="1" applyProtection="1">
      <protection/>
    </xf>
    <xf numFmtId="164" fontId="11" fillId="0" borderId="0" xfId="18" applyNumberFormat="1" applyFont="1" applyFill="1" applyBorder="1" applyProtection="1">
      <protection/>
    </xf>
    <xf numFmtId="168" fontId="11" fillId="0" borderId="0" xfId="15" applyNumberFormat="1" applyFont="1" applyFill="1" applyBorder="1" applyProtection="1">
      <protection/>
    </xf>
    <xf numFmtId="164" fontId="13" fillId="0" borderId="14" xfId="18" applyNumberFormat="1" applyFont="1" applyFill="1" applyBorder="1" applyProtection="1">
      <protection/>
    </xf>
    <xf numFmtId="10" fontId="11" fillId="0" borderId="56" xfId="15" applyNumberFormat="1" applyFont="1" applyFill="1" applyBorder="1" applyProtection="1">
      <protection/>
    </xf>
    <xf numFmtId="10" fontId="11" fillId="0" borderId="57" xfId="15" applyNumberFormat="1" applyFont="1" applyFill="1" applyBorder="1" applyProtection="1">
      <protection/>
    </xf>
    <xf numFmtId="44" fontId="11" fillId="0" borderId="26" xfId="16" applyFont="1" applyFill="1" applyBorder="1" applyProtection="1">
      <protection/>
    </xf>
    <xf numFmtId="44" fontId="13" fillId="0" borderId="30" xfId="16" applyFont="1" applyFill="1" applyBorder="1" applyProtection="1">
      <protection/>
    </xf>
    <xf numFmtId="44" fontId="11" fillId="0" borderId="27" xfId="16" applyFont="1" applyFill="1" applyBorder="1" applyProtection="1">
      <protection/>
    </xf>
    <xf numFmtId="0" fontId="8" fillId="0" borderId="0" xfId="0" applyFont="1"/>
    <xf numFmtId="40" fontId="8" fillId="0" borderId="5" xfId="0" applyNumberFormat="1" applyFont="1" applyBorder="1" applyAlignment="1" applyProtection="1">
      <alignment horizontal="right"/>
      <protection/>
    </xf>
    <xf numFmtId="41" fontId="8" fillId="0" borderId="5" xfId="0" applyNumberFormat="1" applyFont="1" applyBorder="1" applyAlignment="1" applyProtection="1">
      <alignment horizontal="right"/>
      <protection/>
    </xf>
    <xf numFmtId="38" fontId="8" fillId="0" borderId="5" xfId="0" applyNumberFormat="1" applyFont="1" applyBorder="1" applyAlignment="1" applyProtection="1">
      <alignment horizontal="right"/>
      <protection/>
    </xf>
    <xf numFmtId="0" fontId="2" fillId="0" borderId="0" xfId="0" applyFont="1" applyAlignment="1" applyProtection="1">
      <alignment horizontal="left" vertical="justify"/>
      <protection/>
    </xf>
    <xf numFmtId="0" fontId="4" fillId="0" borderId="0" xfId="20" applyProtection="1">
      <alignment/>
      <protection/>
    </xf>
    <xf numFmtId="0" fontId="4" fillId="0" borderId="0" xfId="20" applyFont="1" applyProtection="1" quotePrefix="1">
      <alignment/>
      <protection/>
    </xf>
    <xf numFmtId="0" fontId="7" fillId="0" borderId="0" xfId="0" applyFont="1" applyProtection="1">
      <protection/>
    </xf>
    <xf numFmtId="0" fontId="0" fillId="0" borderId="0" xfId="0" applyProtection="1">
      <protection/>
    </xf>
    <xf numFmtId="0" fontId="8" fillId="0" borderId="0" xfId="0" applyFont="1" applyFill="1" applyProtection="1">
      <protection/>
    </xf>
    <xf numFmtId="0" fontId="4" fillId="0" borderId="0" xfId="20" applyBorder="1" applyProtection="1">
      <alignment/>
      <protection/>
    </xf>
    <xf numFmtId="0" fontId="8" fillId="0" borderId="34" xfId="0" applyFont="1" applyFill="1" applyBorder="1" applyProtection="1">
      <protection/>
    </xf>
    <xf numFmtId="164" fontId="11" fillId="0" borderId="34" xfId="18" applyNumberFormat="1" applyFont="1" applyFill="1" applyBorder="1" applyProtection="1">
      <protection/>
    </xf>
    <xf numFmtId="9" fontId="11" fillId="0" borderId="34" xfId="15" applyFont="1" applyFill="1" applyBorder="1" applyProtection="1">
      <protection/>
    </xf>
    <xf numFmtId="164" fontId="11" fillId="0" borderId="34" xfId="0" applyNumberFormat="1" applyFont="1" applyFill="1" applyBorder="1" applyProtection="1">
      <protection/>
    </xf>
    <xf numFmtId="164" fontId="0" fillId="0" borderId="34" xfId="0" applyNumberFormat="1" applyFill="1" applyBorder="1" applyProtection="1">
      <protection/>
    </xf>
    <xf numFmtId="9" fontId="0" fillId="0" borderId="34" xfId="15" applyFont="1" applyFill="1" applyBorder="1" applyProtection="1">
      <protection/>
    </xf>
    <xf numFmtId="44" fontId="9" fillId="0" borderId="34" xfId="16" applyFont="1" applyFill="1" applyBorder="1" applyProtection="1">
      <protection/>
    </xf>
    <xf numFmtId="44" fontId="8" fillId="0" borderId="34" xfId="16" applyFont="1" applyFill="1" applyBorder="1" applyProtection="1">
      <protection/>
    </xf>
    <xf numFmtId="44" fontId="9" fillId="7" borderId="13" xfId="16" applyFont="1" applyFill="1" applyBorder="1" applyProtection="1">
      <protection/>
    </xf>
    <xf numFmtId="9" fontId="11" fillId="0" borderId="0" xfId="15" applyFont="1" applyFill="1" applyBorder="1" applyProtection="1">
      <protection/>
    </xf>
    <xf numFmtId="164" fontId="11" fillId="0" borderId="0" xfId="0" applyNumberFormat="1" applyFont="1" applyFill="1" applyBorder="1" applyProtection="1">
      <protection/>
    </xf>
    <xf numFmtId="164" fontId="0" fillId="0" borderId="0" xfId="0" applyNumberFormat="1" applyFill="1" applyBorder="1" applyProtection="1">
      <protection/>
    </xf>
    <xf numFmtId="9" fontId="0" fillId="0" borderId="0" xfId="15" applyFont="1" applyFill="1" applyBorder="1" applyProtection="1">
      <protection/>
    </xf>
    <xf numFmtId="164" fontId="11" fillId="0" borderId="55" xfId="18" applyNumberFormat="1" applyFont="1" applyFill="1" applyBorder="1" applyProtection="1">
      <protection/>
    </xf>
    <xf numFmtId="0" fontId="8" fillId="0" borderId="0" xfId="0" applyFont="1" applyProtection="1">
      <protection/>
    </xf>
    <xf numFmtId="0" fontId="15" fillId="8" borderId="0" xfId="0" applyFont="1" applyFill="1" applyAlignment="1" applyProtection="1">
      <alignment horizontal="left"/>
      <protection/>
    </xf>
    <xf numFmtId="0" fontId="0" fillId="8" borderId="0" xfId="0" applyFill="1" applyAlignment="1" applyProtection="1">
      <alignment horizontal="left"/>
      <protection/>
    </xf>
    <xf numFmtId="0" fontId="0" fillId="0" borderId="0" xfId="0" applyFont="1" applyProtection="1">
      <protection/>
    </xf>
    <xf numFmtId="0" fontId="0" fillId="0" borderId="5" xfId="0" applyBorder="1" applyAlignment="1" applyProtection="1">
      <alignment horizontal="left"/>
      <protection/>
    </xf>
    <xf numFmtId="41" fontId="0" fillId="0" borderId="0" xfId="0" applyNumberFormat="1" applyFont="1" applyProtection="1">
      <protection/>
    </xf>
    <xf numFmtId="40" fontId="0" fillId="0" borderId="0" xfId="0" applyNumberFormat="1" applyFont="1" applyProtection="1">
      <protection/>
    </xf>
    <xf numFmtId="40" fontId="0" fillId="0" borderId="0" xfId="0" applyNumberFormat="1" applyFont="1" applyAlignment="1" applyProtection="1">
      <alignment horizontal="center"/>
      <protection/>
    </xf>
    <xf numFmtId="40" fontId="8" fillId="0" borderId="0" xfId="0" applyNumberFormat="1" applyFont="1" applyAlignment="1" applyProtection="1">
      <alignment horizontal="center"/>
      <protection/>
    </xf>
    <xf numFmtId="0" fontId="8" fillId="0" borderId="0" xfId="0" applyFont="1" applyBorder="1" applyAlignment="1" applyProtection="1">
      <alignment horizontal="center"/>
      <protection/>
    </xf>
    <xf numFmtId="40" fontId="8" fillId="0" borderId="0" xfId="0" applyNumberFormat="1" applyFont="1" applyAlignment="1" applyProtection="1">
      <alignment horizontal="center" vertical="center" wrapText="1"/>
      <protection/>
    </xf>
    <xf numFmtId="0" fontId="0" fillId="0" borderId="0" xfId="0" applyFont="1" applyBorder="1" applyProtection="1">
      <protection/>
    </xf>
    <xf numFmtId="41" fontId="0" fillId="0" borderId="0" xfId="0" applyNumberFormat="1" applyFont="1" applyBorder="1" applyProtection="1">
      <protection/>
    </xf>
    <xf numFmtId="40" fontId="8" fillId="0" borderId="0" xfId="0" applyNumberFormat="1" applyFont="1" applyBorder="1" applyAlignment="1" applyProtection="1">
      <alignment horizontal="center" vertical="center" wrapText="1"/>
      <protection/>
    </xf>
    <xf numFmtId="40" fontId="8" fillId="0" borderId="0" xfId="0" applyNumberFormat="1" applyFont="1" applyBorder="1" applyAlignment="1" applyProtection="1">
      <alignment horizontal="center"/>
      <protection/>
    </xf>
    <xf numFmtId="0" fontId="8" fillId="9" borderId="5" xfId="0" applyFont="1" applyFill="1" applyBorder="1" applyAlignment="1" applyProtection="1">
      <alignment horizontal="center"/>
      <protection/>
    </xf>
    <xf numFmtId="41" fontId="8" fillId="9" borderId="5" xfId="0" applyNumberFormat="1" applyFont="1" applyFill="1" applyBorder="1" applyProtection="1">
      <protection/>
    </xf>
    <xf numFmtId="40" fontId="8" fillId="9" borderId="5" xfId="0" applyNumberFormat="1" applyFont="1" applyFill="1" applyBorder="1" applyAlignment="1" applyProtection="1">
      <alignment horizontal="center"/>
      <protection/>
    </xf>
    <xf numFmtId="41" fontId="8" fillId="9" borderId="5" xfId="0" applyNumberFormat="1" applyFont="1" applyFill="1" applyBorder="1" applyAlignment="1" applyProtection="1">
      <alignment horizontal="center"/>
      <protection/>
    </xf>
    <xf numFmtId="0" fontId="8" fillId="9" borderId="5" xfId="0" applyFont="1" applyFill="1" applyBorder="1" applyProtection="1">
      <protection/>
    </xf>
    <xf numFmtId="0" fontId="8" fillId="3" borderId="5" xfId="0" applyFont="1" applyFill="1" applyBorder="1" applyAlignment="1" applyProtection="1">
      <alignment horizontal="center"/>
      <protection/>
    </xf>
    <xf numFmtId="41" fontId="0" fillId="0" borderId="5" xfId="0" applyNumberFormat="1" applyBorder="1" applyProtection="1">
      <protection/>
    </xf>
    <xf numFmtId="40" fontId="0" fillId="0" borderId="5" xfId="0" applyNumberFormat="1" applyBorder="1" applyProtection="1">
      <protection/>
    </xf>
    <xf numFmtId="40" fontId="8" fillId="0" borderId="5" xfId="0" applyNumberFormat="1" applyFont="1" applyBorder="1" applyProtection="1">
      <protection/>
    </xf>
    <xf numFmtId="0" fontId="8" fillId="0" borderId="5" xfId="0" applyFont="1" applyBorder="1" applyProtection="1">
      <protection/>
    </xf>
    <xf numFmtId="0" fontId="0" fillId="0" borderId="5" xfId="0" applyBorder="1" applyAlignment="1" applyProtection="1">
      <alignment horizontal="left" indent="1"/>
      <protection/>
    </xf>
    <xf numFmtId="169" fontId="0" fillId="0" borderId="5" xfId="0" applyNumberFormat="1" applyFont="1" applyFill="1" applyBorder="1" applyAlignment="1" applyProtection="1">
      <alignment horizontal="right"/>
      <protection/>
    </xf>
    <xf numFmtId="169" fontId="0" fillId="0" borderId="5" xfId="0" applyNumberFormat="1" applyFill="1" applyBorder="1" applyAlignment="1" applyProtection="1">
      <alignment horizontal="right"/>
      <protection/>
    </xf>
    <xf numFmtId="169" fontId="0" fillId="0" borderId="5" xfId="0" applyNumberFormat="1" applyBorder="1" applyAlignment="1" applyProtection="1">
      <alignment horizontal="right"/>
      <protection/>
    </xf>
    <xf numFmtId="6" fontId="8" fillId="3" borderId="5" xfId="0" applyNumberFormat="1" applyFont="1" applyFill="1" applyBorder="1" applyAlignment="1" applyProtection="1">
      <alignment horizontal="right"/>
      <protection/>
    </xf>
    <xf numFmtId="38" fontId="0" fillId="0" borderId="5" xfId="0" applyNumberFormat="1" applyBorder="1" applyAlignment="1" applyProtection="1">
      <alignment horizontal="right"/>
      <protection/>
    </xf>
    <xf numFmtId="41" fontId="8" fillId="0" borderId="5" xfId="0" applyNumberFormat="1" applyFont="1" applyBorder="1" applyProtection="1">
      <protection/>
    </xf>
    <xf numFmtId="0" fontId="8" fillId="0" borderId="5" xfId="0" applyFont="1" applyBorder="1" applyAlignment="1" applyProtection="1">
      <alignment horizontal="left"/>
      <protection/>
    </xf>
    <xf numFmtId="0" fontId="0" fillId="0" borderId="5" xfId="0" applyFont="1" applyBorder="1" applyAlignment="1" applyProtection="1">
      <alignment horizontal="left" indent="1"/>
      <protection/>
    </xf>
    <xf numFmtId="41" fontId="0" fillId="0" borderId="5" xfId="0" applyNumberFormat="1" applyFont="1" applyBorder="1" applyProtection="1">
      <protection/>
    </xf>
    <xf numFmtId="38" fontId="0" fillId="0" borderId="5" xfId="0" applyNumberFormat="1" applyFont="1" applyBorder="1" applyAlignment="1" applyProtection="1">
      <alignment horizontal="right"/>
      <protection/>
    </xf>
    <xf numFmtId="0" fontId="0" fillId="0" borderId="5" xfId="0" applyFont="1" applyBorder="1" applyAlignment="1" applyProtection="1">
      <alignment horizontal="left"/>
      <protection/>
    </xf>
    <xf numFmtId="0" fontId="19" fillId="0" borderId="5" xfId="0" applyFont="1" applyBorder="1" applyAlignment="1" applyProtection="1">
      <alignment horizontal="left"/>
      <protection/>
    </xf>
    <xf numFmtId="9" fontId="8" fillId="3" borderId="5" xfId="0" applyNumberFormat="1" applyFont="1" applyFill="1" applyBorder="1" applyAlignment="1" applyProtection="1">
      <alignment horizontal="right"/>
      <protection/>
    </xf>
    <xf numFmtId="9" fontId="8" fillId="0" borderId="5" xfId="0" applyNumberFormat="1" applyFont="1" applyBorder="1" applyAlignment="1" applyProtection="1">
      <alignment horizontal="right"/>
      <protection/>
    </xf>
    <xf numFmtId="38" fontId="8" fillId="0" borderId="5" xfId="0" applyNumberFormat="1" applyFont="1" applyFill="1" applyBorder="1" applyAlignment="1" applyProtection="1">
      <alignment horizontal="right"/>
      <protection/>
    </xf>
    <xf numFmtId="0" fontId="0" fillId="0" borderId="5" xfId="0" applyFont="1" applyBorder="1" applyAlignment="1" applyProtection="1">
      <alignment horizontal="left" indent="2"/>
      <protection/>
    </xf>
    <xf numFmtId="0" fontId="8" fillId="0" borderId="5" xfId="0" applyFont="1" applyBorder="1" applyAlignment="1" applyProtection="1">
      <alignment wrapText="1"/>
      <protection/>
    </xf>
    <xf numFmtId="0" fontId="0" fillId="0" borderId="5" xfId="0" applyFont="1" applyBorder="1" applyProtection="1">
      <protection/>
    </xf>
    <xf numFmtId="0" fontId="0" fillId="2" borderId="5" xfId="0" applyFont="1" applyFill="1" applyBorder="1" applyProtection="1">
      <protection/>
    </xf>
    <xf numFmtId="40" fontId="0" fillId="2" borderId="5" xfId="0" applyNumberFormat="1" applyFont="1" applyFill="1" applyBorder="1" applyAlignment="1" applyProtection="1">
      <alignment horizontal="right"/>
      <protection/>
    </xf>
    <xf numFmtId="0" fontId="0" fillId="2" borderId="5" xfId="0" applyFont="1" applyFill="1" applyBorder="1" applyAlignment="1" applyProtection="1">
      <alignment horizontal="right"/>
      <protection/>
    </xf>
    <xf numFmtId="40" fontId="8" fillId="2" borderId="5" xfId="0" applyNumberFormat="1" applyFont="1" applyFill="1" applyBorder="1" applyAlignment="1" applyProtection="1">
      <alignment horizontal="right"/>
      <protection/>
    </xf>
    <xf numFmtId="0" fontId="8"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48" fillId="0" borderId="0" xfId="0" applyFont="1"/>
    <xf numFmtId="188" fontId="0" fillId="0" borderId="5" xfId="0" applyNumberFormat="1" applyFill="1" applyBorder="1"/>
    <xf numFmtId="164" fontId="11" fillId="3" borderId="58" xfId="18" applyNumberFormat="1" applyFont="1" applyFill="1" applyBorder="1" applyProtection="1">
      <protection/>
    </xf>
    <xf numFmtId="41" fontId="8" fillId="0" borderId="59" xfId="0" applyNumberFormat="1" applyFont="1" applyBorder="1" applyProtection="1">
      <protection/>
    </xf>
    <xf numFmtId="10" fontId="11" fillId="0" borderId="59" xfId="15" applyNumberFormat="1" applyFont="1" applyFill="1" applyBorder="1" applyProtection="1">
      <protection/>
    </xf>
    <xf numFmtId="40" fontId="8" fillId="0" borderId="59" xfId="0" applyNumberFormat="1" applyFont="1" applyBorder="1" applyAlignment="1" applyProtection="1">
      <alignment horizontal="right"/>
      <protection/>
    </xf>
    <xf numFmtId="41" fontId="8" fillId="0" borderId="59" xfId="0" applyNumberFormat="1" applyFont="1" applyBorder="1" applyAlignment="1" applyProtection="1">
      <alignment horizontal="right"/>
      <protection/>
    </xf>
    <xf numFmtId="0" fontId="49" fillId="0" borderId="0" xfId="145" applyFont="1" applyFill="1" applyBorder="1" applyAlignment="1">
      <alignment horizontal="left"/>
      <protection/>
    </xf>
    <xf numFmtId="189" fontId="49" fillId="0" borderId="60" xfId="145" applyNumberFormat="1" applyFont="1" applyFill="1" applyBorder="1" applyAlignment="1">
      <alignment horizontal="right"/>
      <protection/>
    </xf>
    <xf numFmtId="0" fontId="49" fillId="0" borderId="60" xfId="145" applyFont="1" applyFill="1" applyBorder="1" applyAlignment="1">
      <alignment horizontal="right"/>
      <protection/>
    </xf>
    <xf numFmtId="190" fontId="49" fillId="0" borderId="60" xfId="145" applyNumberFormat="1" applyFont="1" applyFill="1" applyBorder="1" applyAlignment="1">
      <alignment horizontal="right"/>
      <protection/>
    </xf>
    <xf numFmtId="0" fontId="51" fillId="10" borderId="61" xfId="145" applyFont="1" applyFill="1" applyBorder="1" applyAlignment="1">
      <alignment horizontal="right"/>
      <protection/>
    </xf>
    <xf numFmtId="0" fontId="1" fillId="0" borderId="0" xfId="0" applyFont="1" applyAlignment="1" applyProtection="1">
      <alignment horizontal="centerContinuous" vertical="justify"/>
      <protection/>
    </xf>
    <xf numFmtId="0" fontId="0" fillId="11" borderId="5" xfId="0" applyFont="1" applyFill="1" applyBorder="1" applyAlignment="1" applyProtection="1">
      <alignment horizontal="left" vertical="justify"/>
      <protection locked="0"/>
    </xf>
    <xf numFmtId="44" fontId="53" fillId="7" borderId="13" xfId="16" applyFont="1" applyFill="1" applyBorder="1" applyProtection="1">
      <protection/>
    </xf>
    <xf numFmtId="44" fontId="11" fillId="3" borderId="43" xfId="16" applyFont="1" applyFill="1" applyBorder="1" applyProtection="1">
      <protection/>
    </xf>
    <xf numFmtId="44" fontId="11" fillId="3" borderId="62" xfId="16" applyFont="1" applyFill="1" applyBorder="1" applyProtection="1">
      <protection/>
    </xf>
    <xf numFmtId="44" fontId="11" fillId="3" borderId="11" xfId="16" applyFont="1" applyFill="1" applyBorder="1" applyProtection="1">
      <protection/>
    </xf>
    <xf numFmtId="44" fontId="11" fillId="3" borderId="0" xfId="16" applyFont="1" applyFill="1" applyBorder="1" applyProtection="1">
      <protection/>
    </xf>
    <xf numFmtId="44" fontId="11" fillId="3" borderId="63" xfId="16" applyFont="1" applyFill="1" applyBorder="1" applyProtection="1">
      <protection/>
    </xf>
    <xf numFmtId="164" fontId="11" fillId="3" borderId="64" xfId="18" applyNumberFormat="1" applyFont="1" applyFill="1" applyBorder="1" applyProtection="1">
      <protection/>
    </xf>
    <xf numFmtId="164" fontId="11" fillId="3" borderId="65" xfId="18" applyNumberFormat="1" applyFont="1" applyFill="1" applyBorder="1" applyProtection="1">
      <protection/>
    </xf>
    <xf numFmtId="164" fontId="11" fillId="3" borderId="66" xfId="18" applyNumberFormat="1" applyFont="1" applyFill="1" applyBorder="1" applyProtection="1">
      <protection/>
    </xf>
    <xf numFmtId="164" fontId="11" fillId="0" borderId="64" xfId="18" applyNumberFormat="1" applyFont="1" applyFill="1" applyBorder="1" applyProtection="1">
      <protection/>
    </xf>
    <xf numFmtId="44" fontId="54" fillId="3" borderId="67" xfId="16" applyFont="1" applyFill="1" applyBorder="1" applyProtection="1">
      <protection/>
    </xf>
    <xf numFmtId="44" fontId="54" fillId="3" borderId="43" xfId="16" applyFont="1" applyFill="1" applyBorder="1" applyProtection="1">
      <protection/>
    </xf>
    <xf numFmtId="44" fontId="54" fillId="3" borderId="30" xfId="16" applyFont="1" applyFill="1" applyBorder="1" applyProtection="1">
      <protection/>
    </xf>
    <xf numFmtId="164" fontId="13" fillId="0" borderId="30" xfId="18" applyNumberFormat="1" applyFont="1" applyFill="1" applyBorder="1" applyProtection="1">
      <protection/>
    </xf>
    <xf numFmtId="169" fontId="11" fillId="0" borderId="35" xfId="15" applyNumberFormat="1" applyFont="1" applyFill="1" applyBorder="1" applyProtection="1">
      <protection/>
    </xf>
    <xf numFmtId="169" fontId="11" fillId="0" borderId="32" xfId="15" applyNumberFormat="1" applyFont="1" applyFill="1" applyBorder="1" applyProtection="1">
      <protection/>
    </xf>
    <xf numFmtId="169" fontId="13" fillId="0" borderId="68" xfId="15" applyNumberFormat="1" applyFont="1" applyFill="1" applyBorder="1" applyProtection="1">
      <protection/>
    </xf>
    <xf numFmtId="164" fontId="11" fillId="12" borderId="69" xfId="18" applyNumberFormat="1" applyFont="1" applyFill="1" applyBorder="1" applyProtection="1">
      <protection locked="0"/>
    </xf>
    <xf numFmtId="164" fontId="11" fillId="12" borderId="5" xfId="18" applyNumberFormat="1" applyFont="1" applyFill="1" applyBorder="1" applyProtection="1">
      <protection locked="0"/>
    </xf>
    <xf numFmtId="164" fontId="11" fillId="12" borderId="70" xfId="18" applyNumberFormat="1" applyFont="1" applyFill="1" applyBorder="1" applyProtection="1">
      <protection locked="0"/>
    </xf>
    <xf numFmtId="44" fontId="0" fillId="12" borderId="67" xfId="16" applyFont="1" applyFill="1" applyBorder="1" applyProtection="1">
      <protection locked="0"/>
    </xf>
    <xf numFmtId="44" fontId="0" fillId="12" borderId="13" xfId="16" applyFont="1" applyFill="1" applyBorder="1" applyProtection="1">
      <protection locked="0"/>
    </xf>
    <xf numFmtId="164" fontId="13" fillId="13" borderId="30" xfId="18" applyNumberFormat="1" applyFont="1" applyFill="1" applyBorder="1" applyProtection="1">
      <protection/>
    </xf>
    <xf numFmtId="169" fontId="11" fillId="13" borderId="35" xfId="15" applyNumberFormat="1" applyFont="1" applyFill="1" applyBorder="1" applyProtection="1">
      <protection/>
    </xf>
    <xf numFmtId="169" fontId="11" fillId="13" borderId="32" xfId="15" applyNumberFormat="1" applyFont="1" applyFill="1" applyBorder="1" applyProtection="1">
      <protection/>
    </xf>
    <xf numFmtId="169" fontId="0" fillId="0" borderId="5" xfId="0" applyNumberFormat="1" applyFill="1" applyBorder="1"/>
    <xf numFmtId="169" fontId="0" fillId="0" borderId="5" xfId="0" applyNumberFormat="1" applyBorder="1"/>
    <xf numFmtId="169" fontId="0" fillId="0" borderId="0" xfId="0" applyNumberFormat="1"/>
    <xf numFmtId="6" fontId="0" fillId="12" borderId="5" xfId="16" applyNumberFormat="1" applyFont="1" applyFill="1" applyBorder="1" applyAlignment="1" applyProtection="1">
      <alignment horizontal="right"/>
      <protection locked="0"/>
    </xf>
    <xf numFmtId="164" fontId="0" fillId="12" borderId="5" xfId="18" applyNumberFormat="1" applyFont="1" applyFill="1" applyBorder="1" applyAlignment="1" applyProtection="1">
      <alignment horizontal="right"/>
      <protection locked="0"/>
    </xf>
    <xf numFmtId="0" fontId="8" fillId="0" borderId="0" xfId="0" applyFont="1" applyAlignment="1">
      <alignment horizontal="centerContinuous"/>
    </xf>
    <xf numFmtId="0" fontId="0" fillId="0" borderId="0" xfId="0" applyAlignment="1">
      <alignment horizontal="centerContinuous"/>
    </xf>
    <xf numFmtId="0" fontId="55" fillId="14" borderId="0" xfId="0" applyFont="1" applyFill="1" applyAlignment="1">
      <alignment horizontal="centerContinuous"/>
    </xf>
    <xf numFmtId="166" fontId="8" fillId="0" borderId="71" xfId="16" applyNumberFormat="1" applyFont="1" applyFill="1" applyBorder="1" applyProtection="1">
      <protection/>
    </xf>
    <xf numFmtId="0" fontId="10" fillId="0" borderId="72" xfId="0" applyFont="1" applyFill="1" applyBorder="1" applyProtection="1">
      <protection/>
    </xf>
    <xf numFmtId="0" fontId="0" fillId="0" borderId="34" xfId="0" applyFill="1" applyBorder="1" applyProtection="1">
      <protection/>
    </xf>
    <xf numFmtId="0" fontId="0" fillId="0" borderId="73" xfId="0" applyFill="1" applyBorder="1" applyProtection="1">
      <protection/>
    </xf>
    <xf numFmtId="0" fontId="0" fillId="0" borderId="63" xfId="0" applyFill="1" applyBorder="1" applyProtection="1">
      <protection/>
    </xf>
    <xf numFmtId="0" fontId="0" fillId="0" borderId="12" xfId="0" applyFont="1" applyFill="1" applyBorder="1" applyProtection="1">
      <protection/>
    </xf>
    <xf numFmtId="0" fontId="8" fillId="0" borderId="12" xfId="0" applyFont="1" applyFill="1" applyBorder="1" applyProtection="1">
      <protection/>
    </xf>
    <xf numFmtId="44" fontId="8" fillId="0" borderId="63" xfId="16" applyFont="1" applyFill="1" applyBorder="1" applyProtection="1">
      <protection/>
    </xf>
    <xf numFmtId="44" fontId="8" fillId="0" borderId="33" xfId="16" applyFont="1" applyFill="1" applyBorder="1" applyProtection="1">
      <protection/>
    </xf>
    <xf numFmtId="10" fontId="11" fillId="0" borderId="0" xfId="15" applyNumberFormat="1" applyFont="1" applyFill="1" applyBorder="1" applyProtection="1">
      <protection/>
    </xf>
    <xf numFmtId="164" fontId="11" fillId="0" borderId="43" xfId="18" applyNumberFormat="1" applyFont="1" applyFill="1" applyBorder="1" applyProtection="1">
      <protection/>
    </xf>
    <xf numFmtId="164" fontId="11" fillId="0" borderId="12" xfId="15" applyNumberFormat="1" applyFont="1" applyFill="1" applyBorder="1" applyProtection="1">
      <protection/>
    </xf>
    <xf numFmtId="164" fontId="11" fillId="0" borderId="11" xfId="15" applyNumberFormat="1" applyFont="1" applyFill="1" applyBorder="1" applyProtection="1">
      <protection/>
    </xf>
    <xf numFmtId="164" fontId="11" fillId="0" borderId="68" xfId="15" applyNumberFormat="1" applyFont="1" applyFill="1" applyBorder="1" applyProtection="1">
      <protection/>
    </xf>
    <xf numFmtId="0" fontId="8" fillId="0" borderId="5" xfId="0" applyFont="1" applyFill="1" applyBorder="1" applyProtection="1">
      <protection/>
    </xf>
    <xf numFmtId="0" fontId="0" fillId="0" borderId="5" xfId="0" applyFill="1" applyBorder="1" applyAlignment="1" applyProtection="1">
      <alignment horizontal="left" indent="1"/>
      <protection/>
    </xf>
    <xf numFmtId="0" fontId="8" fillId="0" borderId="5" xfId="0" applyFont="1" applyFill="1" applyBorder="1" applyAlignment="1" applyProtection="1">
      <alignment horizontal="left"/>
      <protection/>
    </xf>
    <xf numFmtId="0" fontId="0" fillId="0" borderId="5" xfId="0" applyFont="1" applyFill="1" applyBorder="1" applyAlignment="1" applyProtection="1">
      <alignment horizontal="left" indent="1"/>
      <protection/>
    </xf>
    <xf numFmtId="38" fontId="0" fillId="0" borderId="5" xfId="0" applyNumberFormat="1" applyFill="1" applyBorder="1" applyAlignment="1" applyProtection="1">
      <alignment horizontal="right"/>
      <protection/>
    </xf>
    <xf numFmtId="6" fontId="0" fillId="0" borderId="5" xfId="16" applyNumberFormat="1" applyFont="1" applyFill="1" applyBorder="1" applyAlignment="1" applyProtection="1">
      <alignment horizontal="right"/>
      <protection/>
    </xf>
    <xf numFmtId="164" fontId="0" fillId="0" borderId="5" xfId="18" applyNumberFormat="1" applyFont="1" applyFill="1" applyBorder="1" applyAlignment="1" applyProtection="1">
      <alignment horizontal="right"/>
      <protection/>
    </xf>
    <xf numFmtId="0" fontId="0" fillId="0" borderId="5" xfId="0" applyFont="1" applyFill="1" applyBorder="1" applyProtection="1">
      <protection/>
    </xf>
    <xf numFmtId="0" fontId="0" fillId="0" borderId="5" xfId="0" applyFill="1" applyBorder="1" applyProtection="1">
      <protection/>
    </xf>
    <xf numFmtId="0" fontId="0" fillId="0" borderId="5" xfId="0" applyFill="1" applyBorder="1" applyAlignment="1" applyProtection="1">
      <alignment horizontal="left"/>
      <protection/>
    </xf>
    <xf numFmtId="0" fontId="0" fillId="0" borderId="5" xfId="0" applyFont="1" applyFill="1" applyBorder="1" applyAlignment="1" applyProtection="1">
      <alignment horizontal="left"/>
      <protection/>
    </xf>
    <xf numFmtId="164" fontId="11" fillId="6" borderId="74" xfId="15" applyNumberFormat="1" applyFont="1" applyFill="1" applyBorder="1" applyProtection="1">
      <protection/>
    </xf>
    <xf numFmtId="10" fontId="11" fillId="3" borderId="75" xfId="15" applyNumberFormat="1" applyFont="1" applyFill="1" applyBorder="1" applyProtection="1">
      <protection/>
    </xf>
    <xf numFmtId="169" fontId="11" fillId="13" borderId="76" xfId="15" applyNumberFormat="1" applyFont="1" applyFill="1" applyBorder="1" applyProtection="1">
      <protection/>
    </xf>
    <xf numFmtId="165" fontId="13" fillId="3" borderId="77" xfId="20" applyNumberFormat="1" applyFont="1" applyFill="1" applyBorder="1" applyAlignment="1" applyProtection="1">
      <alignment horizontal="center" wrapText="1"/>
      <protection/>
    </xf>
    <xf numFmtId="164" fontId="11" fillId="6" borderId="36" xfId="15" applyNumberFormat="1" applyFont="1" applyFill="1" applyBorder="1" applyProtection="1">
      <protection/>
    </xf>
    <xf numFmtId="164" fontId="11" fillId="3" borderId="39" xfId="15" applyNumberFormat="1" applyFont="1" applyFill="1" applyBorder="1" applyProtection="1">
      <protection/>
    </xf>
    <xf numFmtId="164" fontId="11" fillId="3" borderId="22" xfId="15" applyNumberFormat="1" applyFont="1" applyFill="1" applyBorder="1" applyProtection="1">
      <protection/>
    </xf>
    <xf numFmtId="164" fontId="11" fillId="3" borderId="43" xfId="15" applyNumberFormat="1" applyFont="1" applyFill="1" applyBorder="1" applyProtection="1">
      <protection/>
    </xf>
    <xf numFmtId="10" fontId="11" fillId="3" borderId="42" xfId="15" applyNumberFormat="1" applyFont="1" applyFill="1" applyBorder="1" applyProtection="1">
      <protection/>
    </xf>
    <xf numFmtId="169" fontId="13" fillId="13" borderId="30" xfId="15" applyNumberFormat="1" applyFont="1" applyFill="1" applyBorder="1" applyProtection="1">
      <protection/>
    </xf>
    <xf numFmtId="0" fontId="57" fillId="0" borderId="78" xfId="0" applyFont="1" applyBorder="1" applyAlignment="1">
      <alignment horizontal="left" wrapText="1" readingOrder="1"/>
    </xf>
    <xf numFmtId="0" fontId="58" fillId="0" borderId="78" xfId="0" applyFont="1" applyBorder="1" applyAlignment="1">
      <alignment horizontal="left" wrapText="1" readingOrder="1"/>
    </xf>
    <xf numFmtId="0" fontId="59" fillId="0" borderId="0" xfId="0" applyFont="1"/>
    <xf numFmtId="0" fontId="11" fillId="0" borderId="0" xfId="0" applyFont="1"/>
    <xf numFmtId="0" fontId="57" fillId="0" borderId="79" xfId="0" applyFont="1" applyBorder="1" applyAlignment="1">
      <alignment horizontal="left" wrapText="1" readingOrder="1"/>
    </xf>
    <xf numFmtId="0" fontId="58" fillId="0" borderId="79" xfId="0" applyFont="1" applyBorder="1" applyAlignment="1">
      <alignment horizontal="left" wrapText="1" readingOrder="1"/>
    </xf>
    <xf numFmtId="0" fontId="8" fillId="0" borderId="80" xfId="0" applyFont="1" applyBorder="1" applyAlignment="1">
      <alignment wrapText="1"/>
    </xf>
    <xf numFmtId="0" fontId="8" fillId="0" borderId="13" xfId="0" applyFont="1" applyBorder="1" applyAlignment="1">
      <alignment wrapText="1"/>
    </xf>
    <xf numFmtId="0" fontId="49" fillId="15" borderId="60" xfId="145" applyFont="1" applyFill="1" applyBorder="1" applyAlignment="1">
      <alignment horizontal="right"/>
      <protection/>
    </xf>
    <xf numFmtId="189" fontId="49" fillId="15" borderId="60" xfId="145" applyNumberFormat="1" applyFont="1" applyFill="1" applyBorder="1" applyAlignment="1">
      <alignment horizontal="right"/>
      <protection/>
    </xf>
    <xf numFmtId="191" fontId="49" fillId="0" borderId="60" xfId="145" applyNumberFormat="1" applyFont="1" applyFill="1" applyBorder="1" applyAlignment="1">
      <alignment horizontal="right"/>
      <protection/>
    </xf>
    <xf numFmtId="164" fontId="13" fillId="0" borderId="12" xfId="18" applyNumberFormat="1" applyFont="1" applyFill="1" applyBorder="1" applyProtection="1">
      <protection/>
    </xf>
    <xf numFmtId="164" fontId="11" fillId="13" borderId="81" xfId="18" applyNumberFormat="1" applyFont="1" applyFill="1" applyBorder="1" applyProtection="1">
      <protection/>
    </xf>
    <xf numFmtId="164" fontId="11" fillId="13" borderId="44" xfId="18" applyNumberFormat="1" applyFont="1" applyFill="1" applyBorder="1" applyProtection="1">
      <protection/>
    </xf>
    <xf numFmtId="164" fontId="11" fillId="13" borderId="82" xfId="18" applyNumberFormat="1" applyFont="1" applyFill="1" applyBorder="1" applyProtection="1">
      <protection/>
    </xf>
    <xf numFmtId="0" fontId="55" fillId="16" borderId="0" xfId="0" applyFont="1" applyFill="1" applyAlignment="1">
      <alignment horizontal="centerContinuous"/>
    </xf>
    <xf numFmtId="0" fontId="55" fillId="17" borderId="0" xfId="0" applyFont="1" applyFill="1" applyAlignment="1">
      <alignment horizontal="centerContinuous"/>
    </xf>
    <xf numFmtId="0" fontId="60" fillId="17" borderId="0" xfId="0" applyFont="1" applyFill="1" applyAlignment="1">
      <alignment horizontal="centerContinuous"/>
    </xf>
    <xf numFmtId="0" fontId="56" fillId="0" borderId="83" xfId="0" applyFont="1" applyBorder="1" applyAlignment="1">
      <alignment horizontal="left" wrapText="1" readingOrder="1"/>
    </xf>
    <xf numFmtId="0" fontId="56" fillId="0" borderId="84" xfId="0" applyFont="1" applyBorder="1" applyAlignment="1">
      <alignment horizontal="left" wrapText="1" readingOrder="1"/>
    </xf>
    <xf numFmtId="0" fontId="57" fillId="0" borderId="84" xfId="0" applyFont="1" applyBorder="1" applyAlignment="1">
      <alignment horizontal="left" wrapText="1" readingOrder="1"/>
    </xf>
    <xf numFmtId="0" fontId="56" fillId="0" borderId="85" xfId="0" applyFont="1" applyBorder="1" applyAlignment="1">
      <alignment horizontal="left" wrapText="1" readingOrder="1"/>
    </xf>
    <xf numFmtId="0" fontId="57" fillId="0" borderId="85" xfId="0" applyFont="1" applyBorder="1" applyAlignment="1">
      <alignment horizontal="left" wrapText="1" readingOrder="1"/>
    </xf>
    <xf numFmtId="0" fontId="58" fillId="0" borderId="85" xfId="0" applyFont="1" applyBorder="1" applyAlignment="1">
      <alignment horizontal="left" wrapText="1" readingOrder="1"/>
    </xf>
    <xf numFmtId="0" fontId="0" fillId="2" borderId="0" xfId="0" applyFill="1" applyProtection="1">
      <protection/>
    </xf>
    <xf numFmtId="0" fontId="0" fillId="2" borderId="0" xfId="0" applyFill="1" applyAlignment="1" applyProtection="1">
      <alignment horizontal="left"/>
      <protection/>
    </xf>
    <xf numFmtId="0" fontId="16" fillId="0" borderId="0" xfId="0" applyFont="1" applyProtection="1">
      <protection/>
    </xf>
    <xf numFmtId="0" fontId="16" fillId="2" borderId="0" xfId="0" applyFont="1" applyFill="1" applyProtection="1">
      <protection/>
    </xf>
    <xf numFmtId="0" fontId="8" fillId="2" borderId="0" xfId="0" applyFont="1" applyFill="1" applyProtection="1">
      <protection/>
    </xf>
    <xf numFmtId="0" fontId="17" fillId="2" borderId="0" xfId="0" applyFont="1" applyFill="1" applyProtection="1">
      <protection/>
    </xf>
    <xf numFmtId="0" fontId="17" fillId="0" borderId="0" xfId="0" applyFont="1" applyProtection="1">
      <protection/>
    </xf>
    <xf numFmtId="0" fontId="18" fillId="2" borderId="0" xfId="0" applyFont="1" applyFill="1" applyProtection="1">
      <protection/>
    </xf>
    <xf numFmtId="0" fontId="18" fillId="0" borderId="0" xfId="0" applyFont="1" applyProtection="1">
      <protection/>
    </xf>
    <xf numFmtId="0" fontId="54" fillId="2" borderId="0" xfId="0" applyFont="1" applyFill="1" applyProtection="1">
      <protection/>
    </xf>
    <xf numFmtId="41" fontId="8" fillId="2" borderId="0" xfId="0" applyNumberFormat="1" applyFont="1" applyFill="1" applyProtection="1">
      <protection/>
    </xf>
    <xf numFmtId="40" fontId="0" fillId="0" borderId="0" xfId="0" applyNumberFormat="1" applyProtection="1">
      <protection/>
    </xf>
    <xf numFmtId="40" fontId="8" fillId="0" borderId="0" xfId="0" applyNumberFormat="1" applyFont="1" applyProtection="1">
      <protection/>
    </xf>
    <xf numFmtId="166" fontId="0" fillId="0" borderId="0" xfId="16" applyNumberFormat="1" applyFont="1" applyProtection="1">
      <protection/>
    </xf>
    <xf numFmtId="0" fontId="0" fillId="0" borderId="0" xfId="0" applyAlignment="1" applyProtection="1">
      <alignment horizontal="centerContinuous" vertical="justify"/>
      <protection/>
    </xf>
    <xf numFmtId="0" fontId="0" fillId="0" borderId="0" xfId="0" applyAlignment="1" applyProtection="1">
      <alignment horizontal="left" vertical="justify"/>
      <protection/>
    </xf>
    <xf numFmtId="0" fontId="8" fillId="0" borderId="0" xfId="0" applyFont="1" applyAlignment="1" applyProtection="1">
      <alignment horizontal="right" vertical="justify"/>
      <protection/>
    </xf>
    <xf numFmtId="0" fontId="0" fillId="0" borderId="0" xfId="0" applyAlignment="1" applyProtection="1">
      <alignment vertical="justify"/>
      <protection/>
    </xf>
    <xf numFmtId="0" fontId="0" fillId="0" borderId="0" xfId="0" applyAlignment="1" applyProtection="1">
      <alignment horizontal="left" vertical="justify" wrapText="1"/>
      <protection/>
    </xf>
    <xf numFmtId="0" fontId="0" fillId="0" borderId="0" xfId="0" applyAlignment="1" applyProtection="1">
      <alignment wrapText="1"/>
      <protection/>
    </xf>
    <xf numFmtId="0" fontId="8" fillId="0" borderId="0" xfId="0" applyFont="1" applyAlignment="1" applyProtection="1">
      <alignment horizontal="centerContinuous" vertical="justify"/>
      <protection/>
    </xf>
    <xf numFmtId="0" fontId="3" fillId="0" borderId="0" xfId="0" applyFont="1" applyAlignment="1" applyProtection="1">
      <alignment horizontal="left" vertical="justify"/>
      <protection/>
    </xf>
    <xf numFmtId="0" fontId="0" fillId="0" borderId="0" xfId="0" applyFill="1" applyProtection="1">
      <protection/>
    </xf>
    <xf numFmtId="164" fontId="11" fillId="12" borderId="86" xfId="18" applyNumberFormat="1" applyFont="1" applyFill="1" applyBorder="1" applyProtection="1">
      <protection locked="0"/>
    </xf>
    <xf numFmtId="10" fontId="11" fillId="12" borderId="87" xfId="15" applyNumberFormat="1" applyFont="1" applyFill="1" applyBorder="1" applyProtection="1">
      <protection locked="0"/>
    </xf>
    <xf numFmtId="10" fontId="11" fillId="12" borderId="5" xfId="15" applyNumberFormat="1" applyFont="1" applyFill="1" applyBorder="1" applyProtection="1">
      <protection locked="0"/>
    </xf>
    <xf numFmtId="10" fontId="11" fillId="12" borderId="88" xfId="15" applyNumberFormat="1" applyFont="1" applyFill="1" applyBorder="1" applyProtection="1">
      <protection locked="0"/>
    </xf>
    <xf numFmtId="165" fontId="13" fillId="0" borderId="89" xfId="20" applyNumberFormat="1" applyFont="1" applyFill="1" applyBorder="1" applyAlignment="1" applyProtection="1">
      <alignment horizontal="center" wrapText="1"/>
      <protection/>
    </xf>
    <xf numFmtId="14" fontId="61" fillId="0" borderId="0" xfId="0" applyNumberFormat="1" applyFont="1" applyFill="1" applyBorder="1" applyProtection="1">
      <protection hidden="1"/>
    </xf>
    <xf numFmtId="0" fontId="49" fillId="0" borderId="0" xfId="146" applyFont="1" applyFill="1" applyBorder="1" applyAlignment="1">
      <alignment horizontal="left"/>
      <protection/>
    </xf>
    <xf numFmtId="0" fontId="49" fillId="0" borderId="60" xfId="146" applyFont="1" applyFill="1" applyBorder="1" applyAlignment="1">
      <alignment horizontal="right"/>
      <protection/>
    </xf>
    <xf numFmtId="189" fontId="49" fillId="0" borderId="60" xfId="146" applyNumberFormat="1" applyFont="1" applyFill="1" applyBorder="1" applyAlignment="1">
      <alignment horizontal="right"/>
      <protection/>
    </xf>
    <xf numFmtId="10" fontId="11" fillId="0" borderId="47" xfId="15" applyNumberFormat="1" applyFont="1" applyFill="1" applyBorder="1" applyProtection="1">
      <protection/>
    </xf>
    <xf numFmtId="10" fontId="11" fillId="0" borderId="23" xfId="15" applyNumberFormat="1" applyFont="1" applyFill="1" applyBorder="1" applyProtection="1">
      <protection/>
    </xf>
    <xf numFmtId="10" fontId="11" fillId="0" borderId="24" xfId="15" applyNumberFormat="1" applyFont="1" applyFill="1" applyBorder="1" applyProtection="1">
      <protection/>
    </xf>
    <xf numFmtId="10" fontId="11" fillId="0" borderId="25" xfId="15" applyNumberFormat="1" applyFont="1" applyFill="1" applyBorder="1" applyProtection="1">
      <protection/>
    </xf>
    <xf numFmtId="164" fontId="11" fillId="0" borderId="90" xfId="18" applyNumberFormat="1" applyFont="1" applyFill="1" applyBorder="1" applyProtection="1">
      <protection/>
    </xf>
    <xf numFmtId="167" fontId="11" fillId="0" borderId="91" xfId="15" applyNumberFormat="1" applyFont="1" applyFill="1" applyBorder="1" applyProtection="1">
      <protection/>
    </xf>
    <xf numFmtId="167" fontId="11" fillId="0" borderId="92" xfId="15" applyNumberFormat="1" applyFont="1" applyFill="1" applyBorder="1" applyProtection="1">
      <protection/>
    </xf>
    <xf numFmtId="167" fontId="11" fillId="0" borderId="93" xfId="15" applyNumberFormat="1" applyFont="1" applyFill="1" applyBorder="1" applyProtection="1">
      <protection/>
    </xf>
    <xf numFmtId="167" fontId="11" fillId="0" borderId="94" xfId="15" applyNumberFormat="1" applyFont="1" applyFill="1" applyBorder="1" applyProtection="1">
      <protection/>
    </xf>
    <xf numFmtId="10" fontId="11" fillId="0" borderId="95" xfId="15" applyNumberFormat="1" applyFont="1" applyFill="1" applyBorder="1" applyProtection="1">
      <protection/>
    </xf>
    <xf numFmtId="10" fontId="11" fillId="0" borderId="96" xfId="15" applyNumberFormat="1" applyFont="1" applyFill="1" applyBorder="1" applyProtection="1">
      <protection/>
    </xf>
    <xf numFmtId="10" fontId="11" fillId="0" borderId="97" xfId="15" applyNumberFormat="1" applyFont="1" applyFill="1" applyBorder="1" applyProtection="1">
      <protection/>
    </xf>
    <xf numFmtId="10" fontId="11" fillId="3" borderId="98" xfId="15" applyNumberFormat="1" applyFont="1" applyFill="1" applyBorder="1" applyProtection="1">
      <protection/>
    </xf>
    <xf numFmtId="10" fontId="11" fillId="3" borderId="23" xfId="15" applyNumberFormat="1" applyFont="1" applyFill="1" applyBorder="1" applyProtection="1">
      <protection/>
    </xf>
    <xf numFmtId="10" fontId="11" fillId="3" borderId="24" xfId="15" applyNumberFormat="1" applyFont="1" applyFill="1" applyBorder="1" applyProtection="1">
      <protection/>
    </xf>
    <xf numFmtId="10" fontId="11" fillId="3" borderId="22" xfId="15" applyNumberFormat="1" applyFont="1" applyFill="1" applyBorder="1" applyProtection="1">
      <protection/>
    </xf>
    <xf numFmtId="164" fontId="11" fillId="3" borderId="51" xfId="15" applyNumberFormat="1" applyFont="1" applyFill="1" applyBorder="1" applyProtection="1">
      <protection/>
    </xf>
    <xf numFmtId="164" fontId="11" fillId="3" borderId="99" xfId="15" applyNumberFormat="1" applyFont="1" applyFill="1" applyBorder="1" applyProtection="1">
      <protection/>
    </xf>
    <xf numFmtId="164" fontId="11" fillId="3" borderId="36" xfId="15" applyNumberFormat="1" applyFont="1" applyFill="1" applyBorder="1" applyProtection="1">
      <protection/>
    </xf>
    <xf numFmtId="164" fontId="11" fillId="3" borderId="90" xfId="18" applyNumberFormat="1" applyFont="1" applyFill="1" applyBorder="1" applyProtection="1">
      <protection/>
    </xf>
    <xf numFmtId="167" fontId="11" fillId="3" borderId="100" xfId="15" applyNumberFormat="1" applyFont="1" applyFill="1" applyBorder="1" applyProtection="1">
      <protection/>
    </xf>
    <xf numFmtId="167" fontId="11" fillId="3" borderId="93" xfId="15" applyNumberFormat="1" applyFont="1" applyFill="1" applyBorder="1" applyProtection="1">
      <protection/>
    </xf>
    <xf numFmtId="167" fontId="11" fillId="3" borderId="92" xfId="15" applyNumberFormat="1" applyFont="1" applyFill="1" applyBorder="1" applyProtection="1">
      <protection/>
    </xf>
    <xf numFmtId="167" fontId="11" fillId="3" borderId="90" xfId="15" applyNumberFormat="1" applyFont="1" applyFill="1" applyBorder="1" applyProtection="1">
      <protection/>
    </xf>
    <xf numFmtId="10" fontId="11" fillId="0" borderId="69" xfId="15" applyNumberFormat="1" applyFont="1" applyFill="1" applyBorder="1" applyProtection="1">
      <protection/>
    </xf>
    <xf numFmtId="10" fontId="11" fillId="0" borderId="70" xfId="15" applyNumberFormat="1" applyFont="1" applyFill="1" applyBorder="1" applyProtection="1">
      <protection/>
    </xf>
    <xf numFmtId="10" fontId="11" fillId="3" borderId="45" xfId="15" applyNumberFormat="1" applyFont="1" applyFill="1" applyBorder="1" applyProtection="1">
      <protection hidden="1"/>
    </xf>
    <xf numFmtId="164" fontId="11" fillId="3" borderId="98" xfId="18" applyNumberFormat="1" applyFont="1" applyFill="1" applyBorder="1" applyProtection="1">
      <protection hidden="1"/>
    </xf>
    <xf numFmtId="10" fontId="11" fillId="0" borderId="45" xfId="15" applyNumberFormat="1" applyFont="1" applyFill="1" applyBorder="1" applyProtection="1">
      <protection hidden="1"/>
    </xf>
    <xf numFmtId="164" fontId="11" fillId="0" borderId="47" xfId="18" applyNumberFormat="1" applyFont="1" applyFill="1" applyBorder="1" applyProtection="1">
      <protection hidden="1"/>
    </xf>
    <xf numFmtId="10" fontId="11" fillId="0" borderId="101" xfId="15" applyNumberFormat="1" applyFont="1" applyFill="1" applyBorder="1" applyProtection="1">
      <protection/>
    </xf>
    <xf numFmtId="169" fontId="11" fillId="0" borderId="102" xfId="15" applyNumberFormat="1" applyFont="1" applyFill="1" applyBorder="1" applyProtection="1">
      <protection/>
    </xf>
    <xf numFmtId="10" fontId="11" fillId="0" borderId="103" xfId="15" applyNumberFormat="1" applyFont="1" applyFill="1" applyBorder="1" applyProtection="1">
      <protection/>
    </xf>
    <xf numFmtId="10" fontId="11" fillId="0" borderId="7" xfId="15" applyNumberFormat="1" applyFont="1" applyFill="1" applyBorder="1" applyProtection="1">
      <protection/>
    </xf>
    <xf numFmtId="10" fontId="11" fillId="0" borderId="104" xfId="15" applyNumberFormat="1" applyFont="1" applyFill="1" applyBorder="1" applyProtection="1">
      <protection/>
    </xf>
    <xf numFmtId="169" fontId="11" fillId="0" borderId="105" xfId="15" applyNumberFormat="1" applyFont="1" applyFill="1" applyBorder="1" applyProtection="1">
      <protection/>
    </xf>
    <xf numFmtId="169" fontId="11" fillId="0" borderId="106" xfId="15" applyNumberFormat="1" applyFont="1" applyFill="1" applyBorder="1" applyProtection="1">
      <protection/>
    </xf>
    <xf numFmtId="169" fontId="13" fillId="0" borderId="107" xfId="15" applyNumberFormat="1" applyFont="1" applyFill="1" applyBorder="1" applyProtection="1">
      <protection/>
    </xf>
    <xf numFmtId="0" fontId="51" fillId="10" borderId="61" xfId="145" applyFont="1" applyFill="1" applyBorder="1" applyAlignment="1">
      <alignment horizontal="center"/>
      <protection/>
    </xf>
    <xf numFmtId="0" fontId="52" fillId="18" borderId="0" xfId="145" applyFont="1" applyFill="1" applyBorder="1" applyAlignment="1">
      <alignment horizontal="left" wrapText="1"/>
      <protection/>
    </xf>
    <xf numFmtId="0" fontId="49" fillId="18" borderId="0" xfId="145" applyFont="1" applyFill="1" applyBorder="1" applyAlignment="1">
      <alignment horizontal="left"/>
      <protection/>
    </xf>
    <xf numFmtId="0" fontId="52" fillId="18" borderId="0" xfId="146" applyFont="1" applyFill="1" applyBorder="1" applyAlignment="1">
      <alignment horizontal="left" wrapText="1"/>
      <protection/>
    </xf>
    <xf numFmtId="0" fontId="49" fillId="18" borderId="0" xfId="146" applyFont="1" applyFill="1" applyBorder="1" applyAlignment="1">
      <alignment horizontal="left"/>
      <protection/>
    </xf>
    <xf numFmtId="0" fontId="62" fillId="18" borderId="0" xfId="146" applyFont="1" applyFill="1" applyBorder="1" applyAlignment="1">
      <alignment horizontal="left"/>
      <protection/>
    </xf>
    <xf numFmtId="191" fontId="49" fillId="0" borderId="0" xfId="146" applyNumberFormat="1" applyFont="1" applyFill="1" applyBorder="1" applyAlignment="1">
      <alignment horizontal="left"/>
      <protection/>
    </xf>
    <xf numFmtId="0" fontId="50" fillId="0" borderId="0" xfId="145" applyFont="1" applyFill="1" applyBorder="1" applyAlignment="1">
      <alignment horizontal="center" wrapText="1"/>
      <protection/>
    </xf>
    <xf numFmtId="189" fontId="50" fillId="0" borderId="0" xfId="145" applyNumberFormat="1" applyFont="1" applyFill="1" applyBorder="1" applyAlignment="1">
      <alignment horizontal="center" wrapText="1"/>
      <protection/>
    </xf>
    <xf numFmtId="0" fontId="3" fillId="0" borderId="0" xfId="0" applyFont="1" applyAlignment="1" applyProtection="1">
      <alignment horizontal="left" vertical="justify"/>
      <protection/>
    </xf>
    <xf numFmtId="0" fontId="3" fillId="12" borderId="5" xfId="0" applyFont="1" applyFill="1" applyBorder="1" applyAlignment="1" applyProtection="1">
      <alignment horizontal="left" vertical="justify"/>
      <protection/>
    </xf>
    <xf numFmtId="0" fontId="47" fillId="19" borderId="5" xfId="0" applyFont="1" applyFill="1" applyBorder="1" applyAlignment="1" applyProtection="1">
      <alignment horizontal="left" vertical="justify"/>
      <protection/>
    </xf>
    <xf numFmtId="0" fontId="8" fillId="12" borderId="108" xfId="0" applyFont="1" applyFill="1" applyBorder="1" applyAlignment="1" applyProtection="1">
      <alignment horizontal="left"/>
      <protection/>
    </xf>
    <xf numFmtId="0" fontId="8" fillId="12" borderId="1" xfId="0" applyFont="1" applyFill="1" applyBorder="1" applyAlignment="1" applyProtection="1">
      <alignment horizontal="left"/>
      <protection/>
    </xf>
    <xf numFmtId="0" fontId="8" fillId="12" borderId="109" xfId="0" applyFont="1" applyFill="1" applyBorder="1" applyAlignment="1" applyProtection="1">
      <alignment horizontal="left" wrapText="1"/>
      <protection/>
    </xf>
    <xf numFmtId="0" fontId="8" fillId="12" borderId="110" xfId="0" applyFont="1" applyFill="1" applyBorder="1" applyAlignment="1" applyProtection="1">
      <alignment horizontal="left" wrapText="1"/>
      <protection/>
    </xf>
    <xf numFmtId="0" fontId="53" fillId="19" borderId="59" xfId="0" applyFont="1" applyFill="1" applyBorder="1" applyAlignment="1" applyProtection="1">
      <alignment horizontal="left"/>
      <protection/>
    </xf>
    <xf numFmtId="0" fontId="53" fillId="19" borderId="88" xfId="0" applyFont="1" applyFill="1" applyBorder="1" applyAlignment="1" applyProtection="1">
      <alignment horizontal="left"/>
      <protection/>
    </xf>
    <xf numFmtId="0" fontId="5" fillId="0" borderId="109" xfId="20" applyFont="1" applyFill="1" applyBorder="1" applyAlignment="1" applyProtection="1">
      <alignment horizontal="left"/>
      <protection/>
    </xf>
    <xf numFmtId="0" fontId="5" fillId="0" borderId="7" xfId="20" applyFont="1" applyFill="1" applyBorder="1" applyAlignment="1" applyProtection="1">
      <alignment horizontal="left"/>
      <protection/>
    </xf>
    <xf numFmtId="0" fontId="5" fillId="0" borderId="110" xfId="20" applyFont="1" applyFill="1" applyBorder="1" applyAlignment="1" applyProtection="1">
      <alignment horizontal="left"/>
      <protection/>
    </xf>
    <xf numFmtId="0" fontId="6" fillId="0" borderId="108" xfId="20" applyFont="1" applyFill="1" applyBorder="1" applyAlignment="1" applyProtection="1">
      <alignment horizontal="left"/>
      <protection/>
    </xf>
    <xf numFmtId="0" fontId="6" fillId="0" borderId="0" xfId="20" applyFont="1" applyFill="1" applyBorder="1" applyAlignment="1" applyProtection="1">
      <alignment horizontal="left"/>
      <protection/>
    </xf>
    <xf numFmtId="0" fontId="6" fillId="0" borderId="1" xfId="20" applyFont="1" applyFill="1" applyBorder="1" applyAlignment="1" applyProtection="1">
      <alignment horizontal="left"/>
      <protection/>
    </xf>
    <xf numFmtId="0" fontId="6" fillId="0" borderId="95" xfId="20" applyFont="1" applyFill="1" applyBorder="1" applyAlignment="1" applyProtection="1">
      <alignment horizontal="left"/>
      <protection/>
    </xf>
    <xf numFmtId="0" fontId="6" fillId="0" borderId="6" xfId="20" applyFont="1" applyFill="1" applyBorder="1" applyAlignment="1" applyProtection="1">
      <alignment horizontal="left"/>
      <protection/>
    </xf>
    <xf numFmtId="0" fontId="6" fillId="0" borderId="111" xfId="20" applyFont="1" applyFill="1" applyBorder="1" applyAlignment="1" applyProtection="1">
      <alignment horizontal="left"/>
      <protection/>
    </xf>
    <xf numFmtId="0" fontId="14" fillId="0" borderId="0" xfId="0" applyFont="1" applyAlignment="1" applyProtection="1">
      <alignment horizontal="center"/>
      <protection/>
    </xf>
    <xf numFmtId="0" fontId="0" fillId="0" borderId="0" xfId="0" applyAlignment="1" applyProtection="1">
      <alignment horizontal="center"/>
      <protection/>
    </xf>
    <xf numFmtId="0" fontId="15" fillId="8" borderId="0" xfId="0" applyFont="1" applyFill="1" applyAlignment="1" applyProtection="1">
      <alignment/>
      <protection/>
    </xf>
    <xf numFmtId="0" fontId="15" fillId="8" borderId="0" xfId="0" applyFont="1" applyFill="1" applyAlignment="1" applyProtection="1">
      <alignment horizontal="center"/>
      <protection/>
    </xf>
    <xf numFmtId="0" fontId="13" fillId="0" borderId="0" xfId="0" applyFont="1" applyAlignment="1">
      <alignment horizontal="left"/>
    </xf>
    <xf numFmtId="0" fontId="13" fillId="0" borderId="1" xfId="0" applyFont="1" applyBorder="1" applyAlignment="1">
      <alignment horizontal="left"/>
    </xf>
    <xf numFmtId="0" fontId="13" fillId="0" borderId="0" xfId="0" applyFont="1" applyBorder="1" applyAlignment="1">
      <alignment horizontal="left"/>
    </xf>
    <xf numFmtId="0" fontId="52" fillId="18" borderId="0" xfId="145" applyFont="1" applyFill="1" applyBorder="1" applyAlignment="1">
      <alignment horizontal="left" wrapText="1"/>
      <protection/>
    </xf>
    <xf numFmtId="0" fontId="51" fillId="10" borderId="112" xfId="145" applyFont="1" applyFill="1" applyBorder="1" applyAlignment="1">
      <alignment horizontal="center"/>
      <protection/>
    </xf>
    <xf numFmtId="0" fontId="51" fillId="10" borderId="113" xfId="145" applyFont="1" applyFill="1" applyBorder="1" applyAlignment="1">
      <alignment horizontal="center"/>
      <protection/>
    </xf>
    <xf numFmtId="0" fontId="51" fillId="10" borderId="114" xfId="145" applyFont="1" applyFill="1" applyBorder="1" applyAlignment="1">
      <alignment horizontal="center"/>
      <protection/>
    </xf>
    <xf numFmtId="0" fontId="50" fillId="0" borderId="115" xfId="145" applyFont="1" applyFill="1" applyBorder="1" applyAlignment="1">
      <alignment horizontal="center" wrapText="1"/>
      <protection/>
    </xf>
    <xf numFmtId="0" fontId="50" fillId="0" borderId="116" xfId="145" applyFont="1" applyFill="1" applyBorder="1" applyAlignment="1">
      <alignment horizontal="center" wrapText="1"/>
      <protection/>
    </xf>
    <xf numFmtId="0" fontId="50" fillId="0" borderId="117" xfId="145" applyFont="1" applyFill="1" applyBorder="1" applyAlignment="1">
      <alignment horizontal="center" wrapText="1"/>
      <protection/>
    </xf>
    <xf numFmtId="0" fontId="50" fillId="0" borderId="60" xfId="146" applyFont="1" applyFill="1" applyBorder="1" applyAlignment="1">
      <alignment horizontal="center" wrapText="1"/>
      <protection/>
    </xf>
    <xf numFmtId="0" fontId="52" fillId="18" borderId="0" xfId="146" applyFont="1" applyFill="1" applyBorder="1" applyAlignment="1">
      <alignment horizontal="left" wrapText="1"/>
      <protection/>
    </xf>
    <xf numFmtId="0" fontId="49" fillId="18" borderId="0" xfId="146" applyFont="1" applyFill="1" applyBorder="1" applyAlignment="1">
      <alignment horizontal="left"/>
      <protection/>
    </xf>
    <xf numFmtId="0" fontId="51" fillId="10" borderId="61" xfId="145" applyFont="1" applyFill="1" applyBorder="1" applyAlignment="1">
      <alignment horizontal="center"/>
      <protection/>
    </xf>
    <xf numFmtId="0" fontId="50" fillId="0" borderId="60" xfId="145" applyFont="1" applyFill="1" applyBorder="1" applyAlignment="1">
      <alignment horizontal="center" wrapText="1"/>
      <protection/>
    </xf>
    <xf numFmtId="0" fontId="49" fillId="18" borderId="0" xfId="145" applyFont="1" applyFill="1" applyBorder="1" applyAlignment="1">
      <alignment horizontal="left"/>
      <protection/>
    </xf>
  </cellXfs>
  <cellStyles count="133">
    <cellStyle name="Normal" xfId="0"/>
    <cellStyle name="Percent" xfId="15"/>
    <cellStyle name="Currency" xfId="16"/>
    <cellStyle name="Currency [0]" xfId="17"/>
    <cellStyle name="Comma" xfId="18"/>
    <cellStyle name="Comma [0]" xfId="19"/>
    <cellStyle name="Normal_Phila MATP data - pricing options" xfId="20"/>
    <cellStyle name="AFE" xfId="21"/>
    <cellStyle name="BlackStrike" xfId="22"/>
    <cellStyle name="BlackText" xfId="23"/>
    <cellStyle name="blue" xfId="24"/>
    <cellStyle name="BoldText" xfId="25"/>
    <cellStyle name="Border Heavy" xfId="26"/>
    <cellStyle name="Border Thin" xfId="27"/>
    <cellStyle name="Co. Names" xfId="28"/>
    <cellStyle name="Code - Style1" xfId="29"/>
    <cellStyle name="Code - Style6" xfId="30"/>
    <cellStyle name="Comma [1]" xfId="31"/>
    <cellStyle name="Comma [1] 2" xfId="32"/>
    <cellStyle name="Comma [2]" xfId="33"/>
    <cellStyle name="Comma [2] 2" xfId="34"/>
    <cellStyle name="Comma [3]" xfId="35"/>
    <cellStyle name="Comma [3] 2" xfId="36"/>
    <cellStyle name="Comma 2" xfId="37"/>
    <cellStyle name="Comma 3" xfId="38"/>
    <cellStyle name="Comma 4" xfId="39"/>
    <cellStyle name="Comma0" xfId="40"/>
    <cellStyle name="Comma0 2" xfId="41"/>
    <cellStyle name="Comma1 - Style1" xfId="42"/>
    <cellStyle name="Comma1 - Style2" xfId="43"/>
    <cellStyle name="Curren - Style2" xfId="44"/>
    <cellStyle name="Curren - Style3" xfId="45"/>
    <cellStyle name="Currency [1]" xfId="46"/>
    <cellStyle name="Currency [1] 2" xfId="47"/>
    <cellStyle name="Currency [2]" xfId="48"/>
    <cellStyle name="Currency [2] 2" xfId="49"/>
    <cellStyle name="Currency [3]" xfId="50"/>
    <cellStyle name="Currency [3] 2" xfId="51"/>
    <cellStyle name="Currency 2" xfId="52"/>
    <cellStyle name="Currency 3" xfId="53"/>
    <cellStyle name="Currency 4" xfId="54"/>
    <cellStyle name="Currency0" xfId="55"/>
    <cellStyle name="Currency0 2" xfId="56"/>
    <cellStyle name="Currsmall" xfId="57"/>
    <cellStyle name="Data Link" xfId="58"/>
    <cellStyle name="Date" xfId="59"/>
    <cellStyle name="Date 2" xfId="60"/>
    <cellStyle name="DBLUND - Style4" xfId="61"/>
    <cellStyle name="DBLUND - Style5" xfId="62"/>
    <cellStyle name="F3" xfId="63"/>
    <cellStyle name="F3 2" xfId="64"/>
    <cellStyle name="F5" xfId="65"/>
    <cellStyle name="F5 2" xfId="66"/>
    <cellStyle name="F6" xfId="67"/>
    <cellStyle name="F6 2" xfId="68"/>
    <cellStyle name="F7" xfId="69"/>
    <cellStyle name="Fixed" xfId="70"/>
    <cellStyle name="Fixed 2" xfId="71"/>
    <cellStyle name="Fixlong" xfId="72"/>
    <cellStyle name="Formula" xfId="73"/>
    <cellStyle name="Grey" xfId="74"/>
    <cellStyle name="Grey 2" xfId="75"/>
    <cellStyle name="Heading 2 2" xfId="76"/>
    <cellStyle name="Input [yellow]" xfId="77"/>
    <cellStyle name="Input [yellow] 2" xfId="78"/>
    <cellStyle name="Input1" xfId="79"/>
    <cellStyle name="Input2" xfId="80"/>
    <cellStyle name="Multiple" xfId="81"/>
    <cellStyle name="Multiple [1]" xfId="82"/>
    <cellStyle name="Multiple [1] 2" xfId="83"/>
    <cellStyle name="Multiple 2" xfId="84"/>
    <cellStyle name="Multiple 3" xfId="85"/>
    <cellStyle name="Multiple 4" xfId="86"/>
    <cellStyle name="Multiple_Book1" xfId="87"/>
    <cellStyle name="Normal - Style1" xfId="88"/>
    <cellStyle name="NormalHelv" xfId="89"/>
    <cellStyle name="number" xfId="90"/>
    <cellStyle name="Numbers" xfId="91"/>
    <cellStyle name="Numbers - Bold" xfId="92"/>
    <cellStyle name="Numbers - Bold 2" xfId="93"/>
    <cellStyle name="Numbers 2" xfId="94"/>
    <cellStyle name="Numbers 3" xfId="95"/>
    <cellStyle name="Numbers 4" xfId="96"/>
    <cellStyle name="Output Amounts" xfId="97"/>
    <cellStyle name="Output Line Items" xfId="98"/>
    <cellStyle name="Page Heading Large" xfId="99"/>
    <cellStyle name="Page Heading Small" xfId="100"/>
    <cellStyle name="pct_sub" xfId="101"/>
    <cellStyle name="Percen - Style3" xfId="102"/>
    <cellStyle name="Percen - Style5" xfId="103"/>
    <cellStyle name="Percent [1]" xfId="104"/>
    <cellStyle name="Percent [1] 2" xfId="105"/>
    <cellStyle name="Percent [2]" xfId="106"/>
    <cellStyle name="Percent [2] 2" xfId="107"/>
    <cellStyle name="Percent 2" xfId="108"/>
    <cellStyle name="Percent 3" xfId="109"/>
    <cellStyle name="Percent 4" xfId="110"/>
    <cellStyle name="Percent Hard" xfId="111"/>
    <cellStyle name="Percent Hard 2" xfId="112"/>
    <cellStyle name="Percentage" xfId="113"/>
    <cellStyle name="Perlong" xfId="114"/>
    <cellStyle name="Private" xfId="115"/>
    <cellStyle name="Private1" xfId="116"/>
    <cellStyle name="r" xfId="117"/>
    <cellStyle name="r 2" xfId="118"/>
    <cellStyle name="Right" xfId="119"/>
    <cellStyle name="Shaded" xfId="120"/>
    <cellStyle name="Style 1" xfId="121"/>
    <cellStyle name="Style 1 2" xfId="122"/>
    <cellStyle name="Summary" xfId="123"/>
    <cellStyle name="Table Col Head" xfId="124"/>
    <cellStyle name="Table Sub Head" xfId="125"/>
    <cellStyle name="Table Title" xfId="126"/>
    <cellStyle name="Table Units" xfId="127"/>
    <cellStyle name="TableBase" xfId="128"/>
    <cellStyle name="TableHead" xfId="129"/>
    <cellStyle name="Text" xfId="130"/>
    <cellStyle name="Time" xfId="131"/>
    <cellStyle name="Time 2" xfId="132"/>
    <cellStyle name="Title - Underline" xfId="133"/>
    <cellStyle name="Titles - Other" xfId="134"/>
    <cellStyle name="Titles - Other 2" xfId="135"/>
    <cellStyle name="Total 2" xfId="136"/>
    <cellStyle name="UNDL - Style4" xfId="137"/>
    <cellStyle name="UNDL - Style6" xfId="138"/>
    <cellStyle name="UNLocked" xfId="139"/>
    <cellStyle name="UNLocked 2" xfId="140"/>
    <cellStyle name="WhitePattern" xfId="141"/>
    <cellStyle name="WhitePattern1" xfId="142"/>
    <cellStyle name="WhiteText" xfId="143"/>
    <cellStyle name="Year" xfId="144"/>
    <cellStyle name="Normal 2" xfId="145"/>
    <cellStyle name="Normal 3"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magee\Documents\PA%20OMAP\MATP%20Analytics\Special%20Requests\Trip%20Trend\All%20County%20Historic%20Trip%20Cost%20and%20Trends_2-12-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nty Summary"/>
      <sheetName val="County Costs by Quarter"/>
      <sheetName val="MATP Key Indicator Data Dump"/>
      <sheetName val="Historic Qtrly Cost Data"/>
      <sheetName val="Historic Qrtly Trip Data"/>
      <sheetName val="Crosswalks"/>
    </sheetNames>
    <sheetDataSet>
      <sheetData sheetId="0">
        <row r="3">
          <cell r="E3" t="str">
            <v>Cumberland</v>
          </cell>
        </row>
      </sheetData>
      <sheetData sheetId="1" refreshError="1"/>
      <sheetData sheetId="2" refreshError="1"/>
      <sheetData sheetId="3" refreshError="1"/>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showGridLines="0" tabSelected="1" zoomScale="80" zoomScaleNormal="80" workbookViewId="0" topLeftCell="A1">
      <selection activeCell="B3" sqref="B3"/>
    </sheetView>
  </sheetViews>
  <sheetFormatPr defaultColWidth="9.140625" defaultRowHeight="12.75"/>
  <cols>
    <col min="1" max="2" width="53.57421875" style="293" customWidth="1"/>
    <col min="3" max="3" width="11.140625" style="293" customWidth="1"/>
    <col min="4" max="12" width="107.00390625" style="293" customWidth="1"/>
    <col min="13" max="16384" width="9.140625" style="104" customWidth="1"/>
  </cols>
  <sheetData>
    <row r="1" spans="1:2" ht="37.5">
      <c r="A1" s="184" t="s">
        <v>348</v>
      </c>
      <c r="B1" s="292"/>
    </row>
    <row r="3" spans="1:2" ht="12.75">
      <c r="A3" s="294" t="s">
        <v>201</v>
      </c>
      <c r="B3" s="185"/>
    </row>
    <row r="4" spans="1:2" ht="12.75">
      <c r="A4" s="294" t="s">
        <v>202</v>
      </c>
      <c r="B4" s="185"/>
    </row>
    <row r="5" spans="1:2" ht="12.75">
      <c r="A5" s="294" t="s">
        <v>203</v>
      </c>
      <c r="B5" s="185"/>
    </row>
    <row r="7" spans="1:2" ht="18.75" customHeight="1">
      <c r="A7" s="184" t="s">
        <v>124</v>
      </c>
      <c r="B7" s="292"/>
    </row>
    <row r="8" ht="18.75" customHeight="1">
      <c r="A8" s="295"/>
    </row>
    <row r="9" spans="1:12" s="297" customFormat="1" ht="33.6" customHeight="1">
      <c r="A9" s="357" t="s">
        <v>313</v>
      </c>
      <c r="B9" s="357"/>
      <c r="C9" s="293"/>
      <c r="D9" s="296"/>
      <c r="E9" s="296"/>
      <c r="F9" s="296"/>
      <c r="G9" s="296"/>
      <c r="H9" s="296"/>
      <c r="I9" s="296"/>
      <c r="J9" s="296"/>
      <c r="K9" s="296"/>
      <c r="L9" s="296"/>
    </row>
    <row r="10" ht="18.75" customHeight="1"/>
    <row r="11" spans="1:2" ht="28.5" customHeight="1">
      <c r="A11" s="298" t="s">
        <v>125</v>
      </c>
      <c r="B11" s="292"/>
    </row>
    <row r="12" ht="18.75" customHeight="1"/>
    <row r="13" spans="1:2" ht="18.75">
      <c r="A13" s="184" t="s">
        <v>0</v>
      </c>
      <c r="B13" s="292"/>
    </row>
    <row r="14" ht="15.75">
      <c r="A14" s="100"/>
    </row>
    <row r="15" spans="1:2" ht="74.1" customHeight="1">
      <c r="A15" s="358" t="s">
        <v>204</v>
      </c>
      <c r="B15" s="358"/>
    </row>
    <row r="16" spans="1:2" ht="56.45" customHeight="1">
      <c r="A16" s="358" t="s">
        <v>221</v>
      </c>
      <c r="B16" s="358"/>
    </row>
    <row r="17" spans="1:2" ht="51" customHeight="1">
      <c r="A17" s="359" t="s">
        <v>205</v>
      </c>
      <c r="B17" s="359"/>
    </row>
    <row r="18" ht="24.95" customHeight="1">
      <c r="A18" s="299" t="s">
        <v>1</v>
      </c>
    </row>
    <row r="19" spans="1:2" ht="18.75">
      <c r="A19" s="184" t="s">
        <v>222</v>
      </c>
      <c r="B19" s="292"/>
    </row>
    <row r="20" spans="1:2" ht="15.6" customHeight="1">
      <c r="A20" s="184"/>
      <c r="B20" s="292"/>
    </row>
    <row r="21" spans="1:2" ht="35.1" customHeight="1">
      <c r="A21" s="358" t="s">
        <v>223</v>
      </c>
      <c r="B21" s="358"/>
    </row>
    <row r="22" ht="24.95" customHeight="1">
      <c r="A22" s="299"/>
    </row>
    <row r="23" spans="1:2" ht="30.6" customHeight="1">
      <c r="A23" s="357" t="s">
        <v>129</v>
      </c>
      <c r="B23" s="357"/>
    </row>
    <row r="24" spans="1:2" ht="21" customHeight="1">
      <c r="A24" s="357" t="s">
        <v>127</v>
      </c>
      <c r="B24" s="357"/>
    </row>
    <row r="26" spans="1:2" ht="21.95" customHeight="1">
      <c r="A26" s="357" t="s">
        <v>128</v>
      </c>
      <c r="B26" s="357"/>
    </row>
  </sheetData>
  <sheetProtection algorithmName="SHA-512" hashValue="PWSw4guhaxB+Gpuyq8OKWbeod9c6ec76ytCUmahjQyHvOWkdL7a1GqcO9R3X3FAwMms0ibPcKyi8tih4cgTTDw==" saltValue="+j4iy0gv8OcqEFLnQJflJQ==" spinCount="100000" sheet="1" objects="1" scenarios="1"/>
  <mergeCells count="8">
    <mergeCell ref="A26:B26"/>
    <mergeCell ref="A9:B9"/>
    <mergeCell ref="A15:B15"/>
    <mergeCell ref="A16:B16"/>
    <mergeCell ref="A17:B17"/>
    <mergeCell ref="A23:B23"/>
    <mergeCell ref="A24:B24"/>
    <mergeCell ref="A21:B21"/>
  </mergeCells>
  <printOptions/>
  <pageMargins left="0.75" right="0.75" top="1" bottom="1" header="0.5" footer="0.5"/>
  <pageSetup fitToHeight="1" fitToWidth="1" horizontalDpi="600" verticalDpi="600" orientation="portrait" scale="85" r:id="rId1"/>
  <headerFooter alignWithMargins="0">
    <oddFooter>&amp;L&amp;F&amp;RPage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503F2-2F5A-4C22-B031-751F8B432AD5}">
  <sheetPr>
    <tabColor theme="1"/>
    <pageSetUpPr fitToPage="1"/>
  </sheetPr>
  <dimension ref="A1:BJ32"/>
  <sheetViews>
    <sheetView workbookViewId="0" topLeftCell="A1">
      <selection activeCell="A3" sqref="A3"/>
    </sheetView>
  </sheetViews>
  <sheetFormatPr defaultColWidth="11.421875" defaultRowHeight="12" customHeight="1"/>
  <cols>
    <col min="1" max="1" width="43.7109375" style="352" bestFit="1" customWidth="1"/>
    <col min="2" max="2" width="30.7109375" style="352" bestFit="1" customWidth="1"/>
    <col min="3" max="62" width="10.7109375" style="352" bestFit="1" customWidth="1"/>
    <col min="63" max="16384" width="11.421875" style="352" customWidth="1"/>
  </cols>
  <sheetData>
    <row r="1" spans="1:62" ht="15.95" customHeight="1">
      <c r="A1" s="390" t="s">
        <v>311</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row>
    <row r="2" spans="1:62" ht="15.95" customHeight="1">
      <c r="A2" s="390" t="s">
        <v>343</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row>
    <row r="3" ht="12" customHeight="1">
      <c r="A3" s="351"/>
    </row>
    <row r="4" spans="1:62" ht="14.1" customHeight="1">
      <c r="A4" s="392" t="s">
        <v>2</v>
      </c>
      <c r="B4" s="392"/>
      <c r="C4" s="392" t="s">
        <v>199</v>
      </c>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row>
    <row r="5" spans="1:62" ht="14.1" customHeight="1">
      <c r="A5" s="392" t="s">
        <v>2</v>
      </c>
      <c r="B5" s="392"/>
      <c r="C5" s="348" t="s">
        <v>198</v>
      </c>
      <c r="D5" s="348" t="s">
        <v>197</v>
      </c>
      <c r="E5" s="348" t="s">
        <v>196</v>
      </c>
      <c r="F5" s="348" t="s">
        <v>195</v>
      </c>
      <c r="G5" s="348" t="s">
        <v>194</v>
      </c>
      <c r="H5" s="348" t="s">
        <v>193</v>
      </c>
      <c r="I5" s="348" t="s">
        <v>192</v>
      </c>
      <c r="J5" s="348" t="s">
        <v>191</v>
      </c>
      <c r="K5" s="348" t="s">
        <v>190</v>
      </c>
      <c r="L5" s="348" t="s">
        <v>189</v>
      </c>
      <c r="M5" s="348" t="s">
        <v>188</v>
      </c>
      <c r="N5" s="348" t="s">
        <v>187</v>
      </c>
      <c r="O5" s="348" t="s">
        <v>186</v>
      </c>
      <c r="P5" s="348" t="s">
        <v>185</v>
      </c>
      <c r="Q5" s="348" t="s">
        <v>184</v>
      </c>
      <c r="R5" s="348" t="s">
        <v>183</v>
      </c>
      <c r="S5" s="348" t="s">
        <v>182</v>
      </c>
      <c r="T5" s="348" t="s">
        <v>181</v>
      </c>
      <c r="U5" s="348" t="s">
        <v>180</v>
      </c>
      <c r="V5" s="348" t="s">
        <v>179</v>
      </c>
      <c r="W5" s="348" t="s">
        <v>178</v>
      </c>
      <c r="X5" s="348" t="s">
        <v>177</v>
      </c>
      <c r="Y5" s="348" t="s">
        <v>176</v>
      </c>
      <c r="Z5" s="348" t="s">
        <v>175</v>
      </c>
      <c r="AA5" s="348" t="s">
        <v>174</v>
      </c>
      <c r="AB5" s="348" t="s">
        <v>173</v>
      </c>
      <c r="AC5" s="348" t="s">
        <v>172</v>
      </c>
      <c r="AD5" s="348" t="s">
        <v>171</v>
      </c>
      <c r="AE5" s="348" t="s">
        <v>170</v>
      </c>
      <c r="AF5" s="348" t="s">
        <v>169</v>
      </c>
      <c r="AG5" s="348" t="s">
        <v>168</v>
      </c>
      <c r="AH5" s="348" t="s">
        <v>167</v>
      </c>
      <c r="AI5" s="348" t="s">
        <v>166</v>
      </c>
      <c r="AJ5" s="348" t="s">
        <v>165</v>
      </c>
      <c r="AK5" s="348" t="s">
        <v>164</v>
      </c>
      <c r="AL5" s="348" t="s">
        <v>163</v>
      </c>
      <c r="AM5" s="348" t="s">
        <v>162</v>
      </c>
      <c r="AN5" s="348" t="s">
        <v>161</v>
      </c>
      <c r="AO5" s="348" t="s">
        <v>160</v>
      </c>
      <c r="AP5" s="348" t="s">
        <v>159</v>
      </c>
      <c r="AQ5" s="348" t="s">
        <v>158</v>
      </c>
      <c r="AR5" s="348" t="s">
        <v>157</v>
      </c>
      <c r="AS5" s="348" t="s">
        <v>156</v>
      </c>
      <c r="AT5" s="348" t="s">
        <v>155</v>
      </c>
      <c r="AU5" s="348" t="s">
        <v>154</v>
      </c>
      <c r="AV5" s="348" t="s">
        <v>153</v>
      </c>
      <c r="AW5" s="348" t="s">
        <v>152</v>
      </c>
      <c r="AX5" s="348" t="s">
        <v>151</v>
      </c>
      <c r="AY5" s="348" t="s">
        <v>150</v>
      </c>
      <c r="AZ5" s="348" t="s">
        <v>149</v>
      </c>
      <c r="BA5" s="348" t="s">
        <v>148</v>
      </c>
      <c r="BB5" s="348" t="s">
        <v>147</v>
      </c>
      <c r="BC5" s="348" t="s">
        <v>146</v>
      </c>
      <c r="BD5" s="348" t="s">
        <v>145</v>
      </c>
      <c r="BE5" s="348" t="s">
        <v>144</v>
      </c>
      <c r="BF5" s="348" t="s">
        <v>143</v>
      </c>
      <c r="BG5" s="348" t="s">
        <v>142</v>
      </c>
      <c r="BH5" s="348" t="s">
        <v>141</v>
      </c>
      <c r="BI5" s="348" t="s">
        <v>140</v>
      </c>
      <c r="BJ5" s="348" t="s">
        <v>139</v>
      </c>
    </row>
    <row r="6" spans="1:62" ht="14.1" customHeight="1">
      <c r="A6" s="183" t="s">
        <v>138</v>
      </c>
      <c r="B6" s="183" t="s">
        <v>137</v>
      </c>
      <c r="C6" s="392" t="s">
        <v>2</v>
      </c>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row>
    <row r="7" spans="1:62" ht="14.1" customHeight="1">
      <c r="A7" s="308" t="s">
        <v>136</v>
      </c>
      <c r="B7" s="181" t="s">
        <v>353</v>
      </c>
      <c r="C7" s="309">
        <v>3718</v>
      </c>
      <c r="D7" s="309">
        <v>3718</v>
      </c>
      <c r="E7" s="309">
        <v>3718</v>
      </c>
      <c r="F7" s="309">
        <v>3718</v>
      </c>
      <c r="G7" s="309">
        <v>3718</v>
      </c>
      <c r="H7" s="309">
        <v>3718</v>
      </c>
      <c r="I7" s="309">
        <v>4139</v>
      </c>
      <c r="J7" s="309">
        <v>4139</v>
      </c>
      <c r="K7" s="309">
        <v>4139</v>
      </c>
      <c r="L7" s="309">
        <v>4139</v>
      </c>
      <c r="M7" s="309">
        <v>4139</v>
      </c>
      <c r="N7" s="309">
        <v>4139</v>
      </c>
      <c r="O7" s="309">
        <v>4139</v>
      </c>
      <c r="P7" s="309">
        <v>4139</v>
      </c>
      <c r="Q7" s="309">
        <v>4139</v>
      </c>
      <c r="R7" s="309">
        <v>4139</v>
      </c>
      <c r="S7" s="309">
        <v>4139</v>
      </c>
      <c r="T7" s="309">
        <v>4139</v>
      </c>
      <c r="U7" s="309">
        <v>4733</v>
      </c>
      <c r="V7" s="309">
        <v>4733</v>
      </c>
      <c r="W7" s="309">
        <v>4733</v>
      </c>
      <c r="X7" s="309">
        <v>4733</v>
      </c>
      <c r="Y7" s="309">
        <v>4733</v>
      </c>
      <c r="Z7" s="309">
        <v>4733</v>
      </c>
      <c r="AA7" s="309">
        <v>4733</v>
      </c>
      <c r="AB7" s="309">
        <v>4733</v>
      </c>
      <c r="AC7" s="309">
        <v>4733</v>
      </c>
      <c r="AD7" s="309">
        <v>4733</v>
      </c>
      <c r="AE7" s="309">
        <v>4733</v>
      </c>
      <c r="AF7" s="309">
        <v>4733</v>
      </c>
      <c r="AG7" s="309">
        <v>5433</v>
      </c>
      <c r="AH7" s="309">
        <v>5433</v>
      </c>
      <c r="AI7" s="309">
        <v>5433</v>
      </c>
      <c r="AJ7" s="309">
        <v>5433</v>
      </c>
      <c r="AK7" s="309">
        <v>5433</v>
      </c>
      <c r="AL7" s="309">
        <v>5433</v>
      </c>
      <c r="AM7" s="309">
        <v>5433</v>
      </c>
      <c r="AN7" s="309">
        <v>5433</v>
      </c>
      <c r="AO7" s="309">
        <v>5433</v>
      </c>
      <c r="AP7" s="309">
        <v>5433</v>
      </c>
      <c r="AQ7" s="309">
        <v>5433</v>
      </c>
      <c r="AR7" s="309">
        <v>5433</v>
      </c>
      <c r="AS7" s="309">
        <v>6899</v>
      </c>
      <c r="AT7" s="309">
        <v>6899</v>
      </c>
      <c r="AU7" s="309">
        <v>6899</v>
      </c>
      <c r="AV7" s="309">
        <v>6899</v>
      </c>
      <c r="AW7" s="309">
        <v>6899</v>
      </c>
      <c r="AX7" s="309">
        <v>6899</v>
      </c>
      <c r="AY7" s="309">
        <v>6899</v>
      </c>
      <c r="AZ7" s="309">
        <v>6899</v>
      </c>
      <c r="BA7" s="309">
        <v>6899</v>
      </c>
      <c r="BB7" s="309">
        <v>6899</v>
      </c>
      <c r="BC7" s="309">
        <v>6899</v>
      </c>
      <c r="BD7" s="309">
        <v>6899</v>
      </c>
      <c r="BE7" s="309">
        <v>8628</v>
      </c>
      <c r="BF7" s="309">
        <v>8628</v>
      </c>
      <c r="BG7" s="309">
        <v>8628</v>
      </c>
      <c r="BH7" s="309">
        <v>8628</v>
      </c>
      <c r="BI7" s="309">
        <v>8628</v>
      </c>
      <c r="BJ7" s="309">
        <v>8628</v>
      </c>
    </row>
    <row r="8" spans="1:62" ht="14.1" customHeight="1">
      <c r="A8" s="308" t="s">
        <v>136</v>
      </c>
      <c r="B8" s="181" t="s">
        <v>354</v>
      </c>
      <c r="C8" s="180">
        <v>3049</v>
      </c>
      <c r="D8" s="180">
        <v>3134</v>
      </c>
      <c r="E8" s="180">
        <v>3162</v>
      </c>
      <c r="F8" s="180">
        <v>3202</v>
      </c>
      <c r="G8" s="180">
        <v>3265</v>
      </c>
      <c r="H8" s="180">
        <v>3311</v>
      </c>
      <c r="I8" s="180">
        <v>3326</v>
      </c>
      <c r="J8" s="180">
        <v>3301</v>
      </c>
      <c r="K8" s="180">
        <v>3352</v>
      </c>
      <c r="L8" s="180">
        <v>3407</v>
      </c>
      <c r="M8" s="180">
        <v>3394</v>
      </c>
      <c r="N8" s="180">
        <v>3418</v>
      </c>
      <c r="O8" s="180">
        <v>3488</v>
      </c>
      <c r="P8" s="180">
        <v>3575</v>
      </c>
      <c r="Q8" s="180">
        <v>3671</v>
      </c>
      <c r="R8" s="180">
        <v>3713</v>
      </c>
      <c r="S8" s="180">
        <v>3731</v>
      </c>
      <c r="T8" s="180">
        <v>3760</v>
      </c>
      <c r="U8" s="180">
        <v>3812</v>
      </c>
      <c r="V8" s="180">
        <v>3737</v>
      </c>
      <c r="W8" s="180">
        <v>3830</v>
      </c>
      <c r="X8" s="180">
        <v>3911</v>
      </c>
      <c r="Y8" s="180">
        <v>3895</v>
      </c>
      <c r="Z8" s="180">
        <v>3967</v>
      </c>
      <c r="AA8" s="180">
        <v>3838</v>
      </c>
      <c r="AB8" s="180">
        <v>4123</v>
      </c>
      <c r="AC8" s="180">
        <v>4182</v>
      </c>
      <c r="AD8" s="180">
        <v>4154</v>
      </c>
      <c r="AE8" s="180">
        <v>4409</v>
      </c>
      <c r="AF8" s="180">
        <v>4395</v>
      </c>
      <c r="AG8" s="180">
        <v>4507</v>
      </c>
      <c r="AH8" s="180">
        <v>4497</v>
      </c>
      <c r="AI8" s="180">
        <v>4465</v>
      </c>
      <c r="AJ8" s="180">
        <v>4665</v>
      </c>
      <c r="AK8" s="180">
        <v>4757</v>
      </c>
      <c r="AL8" s="180">
        <v>4801</v>
      </c>
      <c r="AM8" s="180">
        <v>4597</v>
      </c>
      <c r="AN8" s="180">
        <v>4675</v>
      </c>
      <c r="AO8" s="180">
        <v>4964</v>
      </c>
      <c r="AP8" s="180">
        <v>5014</v>
      </c>
      <c r="AQ8" s="180">
        <v>5141</v>
      </c>
      <c r="AR8" s="180">
        <v>5224</v>
      </c>
      <c r="AS8" s="180">
        <v>5443</v>
      </c>
      <c r="AT8" s="180">
        <v>5550</v>
      </c>
      <c r="AU8" s="180">
        <v>5988</v>
      </c>
      <c r="AV8" s="180">
        <v>5756</v>
      </c>
      <c r="AW8" s="180">
        <v>6140</v>
      </c>
      <c r="AX8" s="180">
        <v>6313</v>
      </c>
      <c r="AY8" s="180">
        <v>6497</v>
      </c>
      <c r="AZ8" s="180">
        <v>6899</v>
      </c>
      <c r="BA8" s="180">
        <v>7109</v>
      </c>
      <c r="BB8" s="180">
        <v>7287</v>
      </c>
      <c r="BC8" s="180">
        <v>7505</v>
      </c>
      <c r="BD8" s="180">
        <v>7437</v>
      </c>
      <c r="BE8" s="180">
        <v>7808</v>
      </c>
      <c r="BF8" s="180">
        <v>8023</v>
      </c>
      <c r="BG8" s="180">
        <v>8226</v>
      </c>
      <c r="BH8" s="180">
        <v>8476</v>
      </c>
      <c r="BI8" s="180">
        <v>8658</v>
      </c>
      <c r="BJ8" s="180">
        <v>8860</v>
      </c>
    </row>
    <row r="9" spans="1:62" ht="14.1" customHeight="1">
      <c r="A9" s="308"/>
      <c r="B9" s="181" t="s">
        <v>355</v>
      </c>
      <c r="C9" s="182" t="s">
        <v>135</v>
      </c>
      <c r="D9" s="182" t="s">
        <v>135</v>
      </c>
      <c r="E9" s="182" t="s">
        <v>135</v>
      </c>
      <c r="F9" s="182" t="s">
        <v>135</v>
      </c>
      <c r="G9" s="182" t="s">
        <v>135</v>
      </c>
      <c r="H9" s="182" t="s">
        <v>135</v>
      </c>
      <c r="I9" s="182" t="s">
        <v>135</v>
      </c>
      <c r="J9" s="182" t="s">
        <v>135</v>
      </c>
      <c r="K9" s="182" t="s">
        <v>135</v>
      </c>
      <c r="L9" s="182" t="s">
        <v>135</v>
      </c>
      <c r="M9" s="182" t="s">
        <v>135</v>
      </c>
      <c r="N9" s="182" t="s">
        <v>135</v>
      </c>
      <c r="O9" s="180">
        <v>11.323292092522852</v>
      </c>
      <c r="P9" s="180">
        <v>11.323292092522852</v>
      </c>
      <c r="Q9" s="180">
        <v>11.323292092522852</v>
      </c>
      <c r="R9" s="180">
        <v>11.323292092522852</v>
      </c>
      <c r="S9" s="180">
        <v>11.323292092522852</v>
      </c>
      <c r="T9" s="180">
        <v>11.323292092522852</v>
      </c>
      <c r="U9" s="180">
        <v>14.351292582749453</v>
      </c>
      <c r="V9" s="180">
        <v>14.351292582749453</v>
      </c>
      <c r="W9" s="180">
        <v>14.351292582749453</v>
      </c>
      <c r="X9" s="180">
        <v>14.351292582749453</v>
      </c>
      <c r="Y9" s="180">
        <v>14.351292582749453</v>
      </c>
      <c r="Z9" s="180">
        <v>14.351292582749453</v>
      </c>
      <c r="AA9" s="180">
        <v>14.351292582749453</v>
      </c>
      <c r="AB9" s="180">
        <v>14.351292582749453</v>
      </c>
      <c r="AC9" s="180">
        <v>14.351292582749453</v>
      </c>
      <c r="AD9" s="180">
        <v>14.351292582749453</v>
      </c>
      <c r="AE9" s="180">
        <v>14.351292582749453</v>
      </c>
      <c r="AF9" s="180">
        <v>14.351292582749453</v>
      </c>
      <c r="AG9" s="180">
        <v>14.78977392774139</v>
      </c>
      <c r="AH9" s="180">
        <v>14.78977392774139</v>
      </c>
      <c r="AI9" s="180">
        <v>14.78977392774139</v>
      </c>
      <c r="AJ9" s="180">
        <v>14.78977392774139</v>
      </c>
      <c r="AK9" s="180">
        <v>14.78977392774139</v>
      </c>
      <c r="AL9" s="180">
        <v>14.78977392774139</v>
      </c>
      <c r="AM9" s="180">
        <v>14.78977392774139</v>
      </c>
      <c r="AN9" s="180">
        <v>14.78977392774139</v>
      </c>
      <c r="AO9" s="180">
        <v>14.78977392774139</v>
      </c>
      <c r="AP9" s="180">
        <v>14.78977392774139</v>
      </c>
      <c r="AQ9" s="180">
        <v>14.78977392774139</v>
      </c>
      <c r="AR9" s="180">
        <v>14.78977392774139</v>
      </c>
      <c r="AS9" s="180">
        <v>26.983250506166012</v>
      </c>
      <c r="AT9" s="180">
        <v>26.983250506166012</v>
      </c>
      <c r="AU9" s="180">
        <v>26.983250506166012</v>
      </c>
      <c r="AV9" s="180">
        <v>26.983250506166012</v>
      </c>
      <c r="AW9" s="180">
        <v>26.983250506166012</v>
      </c>
      <c r="AX9" s="180">
        <v>26.983250506166012</v>
      </c>
      <c r="AY9" s="180">
        <v>26.983250506166012</v>
      </c>
      <c r="AZ9" s="180">
        <v>26.983250506166012</v>
      </c>
      <c r="BA9" s="180">
        <v>26.983250506166012</v>
      </c>
      <c r="BB9" s="180">
        <v>26.983250506166012</v>
      </c>
      <c r="BC9" s="180">
        <v>26.983250506166012</v>
      </c>
      <c r="BD9" s="180">
        <v>26.983250506166012</v>
      </c>
      <c r="BE9" s="180">
        <v>25.061603130888543</v>
      </c>
      <c r="BF9" s="180">
        <v>25.061603130888543</v>
      </c>
      <c r="BG9" s="180">
        <v>25.061603130888543</v>
      </c>
      <c r="BH9" s="180">
        <v>25.061603130888543</v>
      </c>
      <c r="BI9" s="180">
        <v>25.061603130888543</v>
      </c>
      <c r="BJ9" s="180">
        <v>25.061603130888543</v>
      </c>
    </row>
    <row r="10" spans="1:62" ht="14.1" customHeight="1">
      <c r="A10" s="308"/>
      <c r="B10" s="181" t="s">
        <v>356</v>
      </c>
      <c r="C10" s="182" t="s">
        <v>135</v>
      </c>
      <c r="D10" s="182" t="s">
        <v>135</v>
      </c>
      <c r="E10" s="182" t="s">
        <v>135</v>
      </c>
      <c r="F10" s="182" t="s">
        <v>135</v>
      </c>
      <c r="G10" s="182" t="s">
        <v>135</v>
      </c>
      <c r="H10" s="182" t="s">
        <v>135</v>
      </c>
      <c r="I10" s="182" t="s">
        <v>135</v>
      </c>
      <c r="J10" s="182" t="s">
        <v>135</v>
      </c>
      <c r="K10" s="182" t="s">
        <v>135</v>
      </c>
      <c r="L10" s="182" t="s">
        <v>135</v>
      </c>
      <c r="M10" s="182" t="s">
        <v>135</v>
      </c>
      <c r="N10" s="182" t="s">
        <v>135</v>
      </c>
      <c r="O10" s="180">
        <v>14.398163332240088</v>
      </c>
      <c r="P10" s="180">
        <v>14.071474154435236</v>
      </c>
      <c r="Q10" s="180">
        <v>16.097406704617324</v>
      </c>
      <c r="R10" s="180">
        <v>15.958775765146793</v>
      </c>
      <c r="S10" s="180">
        <v>14.272588055130164</v>
      </c>
      <c r="T10" s="180">
        <v>13.560857746904254</v>
      </c>
      <c r="U10" s="180">
        <v>14.612146722790143</v>
      </c>
      <c r="V10" s="180">
        <v>13.20811875189336</v>
      </c>
      <c r="W10" s="180">
        <v>14.260143198090702</v>
      </c>
      <c r="X10" s="180">
        <v>14.793073084825359</v>
      </c>
      <c r="Y10" s="180">
        <v>14.761343547436656</v>
      </c>
      <c r="Z10" s="180">
        <v>16.062024575775304</v>
      </c>
      <c r="AA10" s="180">
        <v>10.034403669724767</v>
      </c>
      <c r="AB10" s="180">
        <v>15.328671328671328</v>
      </c>
      <c r="AC10" s="180">
        <v>13.91991283029148</v>
      </c>
      <c r="AD10" s="180">
        <v>11.877188257473748</v>
      </c>
      <c r="AE10" s="180">
        <v>18.172071830608406</v>
      </c>
      <c r="AF10" s="180">
        <v>16.88829787234043</v>
      </c>
      <c r="AG10" s="180">
        <v>18.231899265477438</v>
      </c>
      <c r="AH10" s="180">
        <v>20.337168852020326</v>
      </c>
      <c r="AI10" s="180">
        <v>16.57963446475197</v>
      </c>
      <c r="AJ10" s="180">
        <v>19.27895678854512</v>
      </c>
      <c r="AK10" s="180">
        <v>22.130937098844683</v>
      </c>
      <c r="AL10" s="180">
        <v>21.02344340811697</v>
      </c>
      <c r="AM10" s="180">
        <v>19.775924960917134</v>
      </c>
      <c r="AN10" s="180">
        <v>13.388309483385875</v>
      </c>
      <c r="AO10" s="180">
        <v>18.699186991869922</v>
      </c>
      <c r="AP10" s="180">
        <v>20.702936928261906</v>
      </c>
      <c r="AQ10" s="180">
        <v>16.602404173281915</v>
      </c>
      <c r="AR10" s="180">
        <v>18.86234357224119</v>
      </c>
      <c r="AS10" s="180">
        <v>20.767694697137795</v>
      </c>
      <c r="AT10" s="180">
        <v>23.415610406937958</v>
      </c>
      <c r="AU10" s="180">
        <v>34.10974244120941</v>
      </c>
      <c r="AV10" s="180">
        <v>23.386923901393363</v>
      </c>
      <c r="AW10" s="180">
        <v>29.072945133487483</v>
      </c>
      <c r="AX10" s="180">
        <v>31.49343886690272</v>
      </c>
      <c r="AY10" s="180">
        <v>41.33130302371111</v>
      </c>
      <c r="AZ10" s="180">
        <v>47.572192513369</v>
      </c>
      <c r="BA10" s="180">
        <v>43.21112006446415</v>
      </c>
      <c r="BB10" s="180">
        <v>45.33306741124849</v>
      </c>
      <c r="BC10" s="180">
        <v>45.98327173701615</v>
      </c>
      <c r="BD10" s="180">
        <v>42.36217457886677</v>
      </c>
      <c r="BE10" s="180">
        <v>43.45030314164981</v>
      </c>
      <c r="BF10" s="180">
        <v>44.558558558558545</v>
      </c>
      <c r="BG10" s="180">
        <v>37.37474949899799</v>
      </c>
      <c r="BH10" s="180">
        <v>47.2550382209868</v>
      </c>
      <c r="BI10" s="180">
        <v>41.00977198697069</v>
      </c>
      <c r="BJ10" s="180">
        <v>40.345319182638995</v>
      </c>
    </row>
    <row r="11" spans="1:62" ht="29.1" customHeight="1">
      <c r="A11" s="389" t="s">
        <v>130</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row>
    <row r="12" spans="1:62" ht="14.1" customHeight="1">
      <c r="A12" s="308" t="s">
        <v>134</v>
      </c>
      <c r="B12" s="308" t="s">
        <v>131</v>
      </c>
      <c r="C12" s="264" t="s">
        <v>352</v>
      </c>
      <c r="D12" s="264" t="s">
        <v>352</v>
      </c>
      <c r="E12" s="264" t="s">
        <v>352</v>
      </c>
      <c r="F12" s="264" t="s">
        <v>352</v>
      </c>
      <c r="G12" s="264" t="s">
        <v>352</v>
      </c>
      <c r="H12" s="264" t="s">
        <v>352</v>
      </c>
      <c r="I12" s="264" t="s">
        <v>352</v>
      </c>
      <c r="J12" s="264" t="s">
        <v>352</v>
      </c>
      <c r="K12" s="264" t="s">
        <v>352</v>
      </c>
      <c r="L12" s="264" t="s">
        <v>352</v>
      </c>
      <c r="M12" s="264" t="s">
        <v>352</v>
      </c>
      <c r="N12" s="264" t="s">
        <v>352</v>
      </c>
      <c r="O12" s="264" t="s">
        <v>352</v>
      </c>
      <c r="P12" s="264" t="s">
        <v>352</v>
      </c>
      <c r="Q12" s="264" t="s">
        <v>352</v>
      </c>
      <c r="R12" s="264" t="s">
        <v>352</v>
      </c>
      <c r="S12" s="264" t="s">
        <v>352</v>
      </c>
      <c r="T12" s="264" t="s">
        <v>352</v>
      </c>
      <c r="U12" s="264" t="s">
        <v>352</v>
      </c>
      <c r="V12" s="264" t="s">
        <v>352</v>
      </c>
      <c r="W12" s="264" t="s">
        <v>352</v>
      </c>
      <c r="X12" s="264" t="s">
        <v>352</v>
      </c>
      <c r="Y12" s="264" t="s">
        <v>352</v>
      </c>
      <c r="Z12" s="264" t="s">
        <v>352</v>
      </c>
      <c r="AA12" s="264" t="s">
        <v>352</v>
      </c>
      <c r="AB12" s="264" t="s">
        <v>352</v>
      </c>
      <c r="AC12" s="264" t="s">
        <v>352</v>
      </c>
      <c r="AD12" s="264" t="s">
        <v>352</v>
      </c>
      <c r="AE12" s="264" t="s">
        <v>352</v>
      </c>
      <c r="AF12" s="264" t="s">
        <v>352</v>
      </c>
      <c r="AG12" s="264" t="s">
        <v>352</v>
      </c>
      <c r="AH12" s="264" t="s">
        <v>352</v>
      </c>
      <c r="AI12" s="264" t="s">
        <v>352</v>
      </c>
      <c r="AJ12" s="264" t="s">
        <v>352</v>
      </c>
      <c r="AK12" s="264" t="s">
        <v>352</v>
      </c>
      <c r="AL12" s="264" t="s">
        <v>352</v>
      </c>
      <c r="AM12" s="264" t="s">
        <v>352</v>
      </c>
      <c r="AN12" s="264" t="s">
        <v>352</v>
      </c>
      <c r="AO12" s="264" t="s">
        <v>352</v>
      </c>
      <c r="AP12" s="264" t="s">
        <v>352</v>
      </c>
      <c r="AQ12" s="264" t="s">
        <v>352</v>
      </c>
      <c r="AR12" s="264" t="s">
        <v>352</v>
      </c>
      <c r="AS12" s="264" t="s">
        <v>352</v>
      </c>
      <c r="AT12" s="264" t="s">
        <v>352</v>
      </c>
      <c r="AU12" s="264" t="s">
        <v>352</v>
      </c>
      <c r="AV12" s="264" t="s">
        <v>352</v>
      </c>
      <c r="AW12" s="264" t="s">
        <v>352</v>
      </c>
      <c r="AX12" s="264" t="s">
        <v>352</v>
      </c>
      <c r="AY12" s="264" t="s">
        <v>352</v>
      </c>
      <c r="AZ12" s="264" t="s">
        <v>352</v>
      </c>
      <c r="BA12" s="264" t="s">
        <v>352</v>
      </c>
      <c r="BB12" s="264" t="s">
        <v>352</v>
      </c>
      <c r="BC12" s="264" t="s">
        <v>352</v>
      </c>
      <c r="BD12" s="264" t="s">
        <v>352</v>
      </c>
      <c r="BE12" s="264" t="s">
        <v>352</v>
      </c>
      <c r="BF12" s="264" t="s">
        <v>352</v>
      </c>
      <c r="BG12" s="264" t="s">
        <v>352</v>
      </c>
      <c r="BH12" s="264" t="s">
        <v>352</v>
      </c>
      <c r="BI12" s="264" t="s">
        <v>352</v>
      </c>
      <c r="BJ12" s="264" t="s">
        <v>352</v>
      </c>
    </row>
    <row r="13" spans="1:62" ht="14.1" customHeight="1">
      <c r="A13" s="308" t="s">
        <v>2</v>
      </c>
      <c r="B13" s="308" t="s">
        <v>86</v>
      </c>
      <c r="C13" s="264" t="s">
        <v>352</v>
      </c>
      <c r="D13" s="264" t="s">
        <v>352</v>
      </c>
      <c r="E13" s="264" t="s">
        <v>352</v>
      </c>
      <c r="F13" s="264" t="s">
        <v>352</v>
      </c>
      <c r="G13" s="264" t="s">
        <v>352</v>
      </c>
      <c r="H13" s="264" t="s">
        <v>352</v>
      </c>
      <c r="I13" s="264" t="s">
        <v>352</v>
      </c>
      <c r="J13" s="264" t="s">
        <v>352</v>
      </c>
      <c r="K13" s="264" t="s">
        <v>352</v>
      </c>
      <c r="L13" s="264" t="s">
        <v>352</v>
      </c>
      <c r="M13" s="264" t="s">
        <v>352</v>
      </c>
      <c r="N13" s="264" t="s">
        <v>352</v>
      </c>
      <c r="O13" s="264" t="s">
        <v>352</v>
      </c>
      <c r="P13" s="264" t="s">
        <v>352</v>
      </c>
      <c r="Q13" s="264" t="s">
        <v>352</v>
      </c>
      <c r="R13" s="264" t="s">
        <v>352</v>
      </c>
      <c r="S13" s="264" t="s">
        <v>352</v>
      </c>
      <c r="T13" s="264" t="s">
        <v>352</v>
      </c>
      <c r="U13" s="264" t="s">
        <v>352</v>
      </c>
      <c r="V13" s="264" t="s">
        <v>352</v>
      </c>
      <c r="W13" s="264" t="s">
        <v>352</v>
      </c>
      <c r="X13" s="264" t="s">
        <v>352</v>
      </c>
      <c r="Y13" s="264" t="s">
        <v>352</v>
      </c>
      <c r="Z13" s="264" t="s">
        <v>352</v>
      </c>
      <c r="AA13" s="264" t="s">
        <v>352</v>
      </c>
      <c r="AB13" s="264" t="s">
        <v>352</v>
      </c>
      <c r="AC13" s="264" t="s">
        <v>352</v>
      </c>
      <c r="AD13" s="264" t="s">
        <v>352</v>
      </c>
      <c r="AE13" s="264" t="s">
        <v>352</v>
      </c>
      <c r="AF13" s="264" t="s">
        <v>352</v>
      </c>
      <c r="AG13" s="264" t="s">
        <v>352</v>
      </c>
      <c r="AH13" s="264" t="s">
        <v>352</v>
      </c>
      <c r="AI13" s="264" t="s">
        <v>352</v>
      </c>
      <c r="AJ13" s="264" t="s">
        <v>352</v>
      </c>
      <c r="AK13" s="264" t="s">
        <v>352</v>
      </c>
      <c r="AL13" s="264" t="s">
        <v>352</v>
      </c>
      <c r="AM13" s="264" t="s">
        <v>352</v>
      </c>
      <c r="AN13" s="264" t="s">
        <v>352</v>
      </c>
      <c r="AO13" s="264" t="s">
        <v>352</v>
      </c>
      <c r="AP13" s="264" t="s">
        <v>352</v>
      </c>
      <c r="AQ13" s="264" t="s">
        <v>352</v>
      </c>
      <c r="AR13" s="264" t="s">
        <v>352</v>
      </c>
      <c r="AS13" s="264" t="s">
        <v>352</v>
      </c>
      <c r="AT13" s="264" t="s">
        <v>352</v>
      </c>
      <c r="AU13" s="264" t="s">
        <v>352</v>
      </c>
      <c r="AV13" s="264" t="s">
        <v>352</v>
      </c>
      <c r="AW13" s="264" t="s">
        <v>352</v>
      </c>
      <c r="AX13" s="264" t="s">
        <v>352</v>
      </c>
      <c r="AY13" s="264" t="s">
        <v>352</v>
      </c>
      <c r="AZ13" s="264" t="s">
        <v>352</v>
      </c>
      <c r="BA13" s="264" t="s">
        <v>352</v>
      </c>
      <c r="BB13" s="264" t="s">
        <v>352</v>
      </c>
      <c r="BC13" s="264" t="s">
        <v>352</v>
      </c>
      <c r="BD13" s="264" t="s">
        <v>352</v>
      </c>
      <c r="BE13" s="264" t="s">
        <v>352</v>
      </c>
      <c r="BF13" s="264" t="s">
        <v>352</v>
      </c>
      <c r="BG13" s="264" t="s">
        <v>352</v>
      </c>
      <c r="BH13" s="264" t="s">
        <v>352</v>
      </c>
      <c r="BI13" s="264" t="s">
        <v>352</v>
      </c>
      <c r="BJ13" s="264" t="s">
        <v>352</v>
      </c>
    </row>
    <row r="14" spans="1:62" ht="14.1" customHeight="1">
      <c r="A14" s="308" t="s">
        <v>2</v>
      </c>
      <c r="B14" s="308" t="s">
        <v>351</v>
      </c>
      <c r="C14" s="264">
        <v>1833</v>
      </c>
      <c r="D14" s="264">
        <v>1834</v>
      </c>
      <c r="E14" s="264">
        <v>1877</v>
      </c>
      <c r="F14" s="264">
        <v>1893</v>
      </c>
      <c r="G14" s="264">
        <v>1929</v>
      </c>
      <c r="H14" s="264">
        <v>1928</v>
      </c>
      <c r="I14" s="264">
        <v>1948</v>
      </c>
      <c r="J14" s="264">
        <v>2023</v>
      </c>
      <c r="K14" s="264">
        <v>2043</v>
      </c>
      <c r="L14" s="264">
        <v>2077</v>
      </c>
      <c r="M14" s="264">
        <v>2133</v>
      </c>
      <c r="N14" s="264">
        <v>2174</v>
      </c>
      <c r="O14" s="264">
        <v>2187</v>
      </c>
      <c r="P14" s="264">
        <v>2135</v>
      </c>
      <c r="Q14" s="264">
        <v>2176</v>
      </c>
      <c r="R14" s="264">
        <v>2228</v>
      </c>
      <c r="S14" s="264">
        <v>2205</v>
      </c>
      <c r="T14" s="264">
        <v>2223</v>
      </c>
      <c r="U14" s="264">
        <v>2298</v>
      </c>
      <c r="V14" s="264">
        <v>2385</v>
      </c>
      <c r="W14" s="264">
        <v>2460</v>
      </c>
      <c r="X14" s="264">
        <v>2477</v>
      </c>
      <c r="Y14" s="264">
        <v>2491</v>
      </c>
      <c r="Z14" s="264">
        <v>2488</v>
      </c>
      <c r="AA14" s="264">
        <v>2518</v>
      </c>
      <c r="AB14" s="264">
        <v>2427</v>
      </c>
      <c r="AC14" s="264">
        <v>2504</v>
      </c>
      <c r="AD14" s="264">
        <v>2559</v>
      </c>
      <c r="AE14" s="264">
        <v>2524</v>
      </c>
      <c r="AF14" s="264">
        <v>2579</v>
      </c>
      <c r="AG14" s="264">
        <v>2445</v>
      </c>
      <c r="AH14" s="264">
        <v>2725</v>
      </c>
      <c r="AI14" s="264">
        <v>2739</v>
      </c>
      <c r="AJ14" s="264">
        <v>2738</v>
      </c>
      <c r="AK14" s="264">
        <v>2891</v>
      </c>
      <c r="AL14" s="264">
        <v>2837</v>
      </c>
      <c r="AM14" s="264">
        <v>2875</v>
      </c>
      <c r="AN14" s="264">
        <v>2975</v>
      </c>
      <c r="AO14" s="264">
        <v>2993</v>
      </c>
      <c r="AP14" s="264">
        <v>2999</v>
      </c>
      <c r="AQ14" s="264">
        <v>3083</v>
      </c>
      <c r="AR14" s="264">
        <v>3091</v>
      </c>
      <c r="AS14" s="264">
        <v>3127</v>
      </c>
      <c r="AT14" s="264">
        <v>3179</v>
      </c>
      <c r="AU14" s="264">
        <v>3484</v>
      </c>
      <c r="AV14" s="264">
        <v>3528</v>
      </c>
      <c r="AW14" s="264">
        <v>3619</v>
      </c>
      <c r="AX14" s="264">
        <v>3626</v>
      </c>
      <c r="AY14" s="264">
        <v>3731</v>
      </c>
      <c r="AZ14" s="264">
        <v>3823</v>
      </c>
      <c r="BA14" s="264">
        <v>3996</v>
      </c>
      <c r="BB14" s="264">
        <v>3772</v>
      </c>
      <c r="BC14" s="264">
        <v>4122</v>
      </c>
      <c r="BD14" s="264">
        <v>4243</v>
      </c>
      <c r="BE14" s="264">
        <v>4647</v>
      </c>
      <c r="BF14" s="264">
        <v>4736</v>
      </c>
      <c r="BG14" s="264">
        <v>4793</v>
      </c>
      <c r="BH14" s="264">
        <v>4914</v>
      </c>
      <c r="BI14" s="264">
        <v>5040</v>
      </c>
      <c r="BJ14" s="264">
        <v>5020</v>
      </c>
    </row>
    <row r="15" spans="1:62" ht="14.1" customHeight="1">
      <c r="A15" s="308" t="s">
        <v>2</v>
      </c>
      <c r="B15" s="308" t="s">
        <v>20</v>
      </c>
      <c r="C15" s="264">
        <v>1833</v>
      </c>
      <c r="D15" s="264">
        <v>1834</v>
      </c>
      <c r="E15" s="264">
        <v>1877</v>
      </c>
      <c r="F15" s="264">
        <v>1893</v>
      </c>
      <c r="G15" s="264">
        <v>1929</v>
      </c>
      <c r="H15" s="264">
        <v>1928</v>
      </c>
      <c r="I15" s="264">
        <v>1948</v>
      </c>
      <c r="J15" s="264">
        <v>2023</v>
      </c>
      <c r="K15" s="264">
        <v>2043</v>
      </c>
      <c r="L15" s="264">
        <v>2077</v>
      </c>
      <c r="M15" s="264">
        <v>2133</v>
      </c>
      <c r="N15" s="264">
        <v>2174</v>
      </c>
      <c r="O15" s="264">
        <v>2187</v>
      </c>
      <c r="P15" s="264">
        <v>2135</v>
      </c>
      <c r="Q15" s="264">
        <v>2176</v>
      </c>
      <c r="R15" s="264">
        <v>2228</v>
      </c>
      <c r="S15" s="264">
        <v>2205</v>
      </c>
      <c r="T15" s="264">
        <v>2223</v>
      </c>
      <c r="U15" s="264">
        <v>2298</v>
      </c>
      <c r="V15" s="264">
        <v>2385</v>
      </c>
      <c r="W15" s="264">
        <v>2460</v>
      </c>
      <c r="X15" s="264">
        <v>2477</v>
      </c>
      <c r="Y15" s="264">
        <v>2491</v>
      </c>
      <c r="Z15" s="264">
        <v>2488</v>
      </c>
      <c r="AA15" s="264">
        <v>2518</v>
      </c>
      <c r="AB15" s="264">
        <v>2427</v>
      </c>
      <c r="AC15" s="264">
        <v>2504</v>
      </c>
      <c r="AD15" s="264">
        <v>2559</v>
      </c>
      <c r="AE15" s="264">
        <v>2524</v>
      </c>
      <c r="AF15" s="264">
        <v>2579</v>
      </c>
      <c r="AG15" s="264">
        <v>2445</v>
      </c>
      <c r="AH15" s="264">
        <v>2725</v>
      </c>
      <c r="AI15" s="264">
        <v>2739</v>
      </c>
      <c r="AJ15" s="264">
        <v>2738</v>
      </c>
      <c r="AK15" s="264">
        <v>2891</v>
      </c>
      <c r="AL15" s="264">
        <v>2837</v>
      </c>
      <c r="AM15" s="264">
        <v>2875</v>
      </c>
      <c r="AN15" s="264">
        <v>2975</v>
      </c>
      <c r="AO15" s="264">
        <v>2993</v>
      </c>
      <c r="AP15" s="264">
        <v>2999</v>
      </c>
      <c r="AQ15" s="264">
        <v>3083</v>
      </c>
      <c r="AR15" s="264">
        <v>3091</v>
      </c>
      <c r="AS15" s="264">
        <v>3127</v>
      </c>
      <c r="AT15" s="264">
        <v>3179</v>
      </c>
      <c r="AU15" s="264">
        <v>3484</v>
      </c>
      <c r="AV15" s="264">
        <v>3528</v>
      </c>
      <c r="AW15" s="264">
        <v>3619</v>
      </c>
      <c r="AX15" s="264">
        <v>3626</v>
      </c>
      <c r="AY15" s="264">
        <v>3731</v>
      </c>
      <c r="AZ15" s="264">
        <v>3823</v>
      </c>
      <c r="BA15" s="264">
        <v>3996</v>
      </c>
      <c r="BB15" s="264">
        <v>3772</v>
      </c>
      <c r="BC15" s="264">
        <v>4122</v>
      </c>
      <c r="BD15" s="264">
        <v>4243</v>
      </c>
      <c r="BE15" s="264">
        <v>4647</v>
      </c>
      <c r="BF15" s="264">
        <v>4736</v>
      </c>
      <c r="BG15" s="264">
        <v>4793</v>
      </c>
      <c r="BH15" s="264">
        <v>4914</v>
      </c>
      <c r="BI15" s="264">
        <v>5040</v>
      </c>
      <c r="BJ15" s="264">
        <v>5020</v>
      </c>
    </row>
    <row r="16" spans="1:62" ht="29.1" customHeight="1">
      <c r="A16" s="389" t="s">
        <v>130</v>
      </c>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row>
    <row r="17" spans="1:62" ht="14.1" customHeight="1">
      <c r="A17" s="308" t="s">
        <v>133</v>
      </c>
      <c r="B17" s="308" t="s">
        <v>131</v>
      </c>
      <c r="C17" s="264" t="s">
        <v>352</v>
      </c>
      <c r="D17" s="264" t="s">
        <v>352</v>
      </c>
      <c r="E17" s="264" t="s">
        <v>352</v>
      </c>
      <c r="F17" s="264" t="s">
        <v>352</v>
      </c>
      <c r="G17" s="264" t="s">
        <v>352</v>
      </c>
      <c r="H17" s="264" t="s">
        <v>352</v>
      </c>
      <c r="I17" s="264" t="s">
        <v>352</v>
      </c>
      <c r="J17" s="264" t="s">
        <v>352</v>
      </c>
      <c r="K17" s="264" t="s">
        <v>352</v>
      </c>
      <c r="L17" s="264" t="s">
        <v>352</v>
      </c>
      <c r="M17" s="264" t="s">
        <v>352</v>
      </c>
      <c r="N17" s="264" t="s">
        <v>352</v>
      </c>
      <c r="O17" s="264" t="s">
        <v>352</v>
      </c>
      <c r="P17" s="264" t="s">
        <v>352</v>
      </c>
      <c r="Q17" s="264" t="s">
        <v>352</v>
      </c>
      <c r="R17" s="264" t="s">
        <v>352</v>
      </c>
      <c r="S17" s="264" t="s">
        <v>352</v>
      </c>
      <c r="T17" s="264" t="s">
        <v>352</v>
      </c>
      <c r="U17" s="264" t="s">
        <v>352</v>
      </c>
      <c r="V17" s="264" t="s">
        <v>352</v>
      </c>
      <c r="W17" s="264" t="s">
        <v>352</v>
      </c>
      <c r="X17" s="264" t="s">
        <v>352</v>
      </c>
      <c r="Y17" s="264" t="s">
        <v>352</v>
      </c>
      <c r="Z17" s="264" t="s">
        <v>352</v>
      </c>
      <c r="AA17" s="264" t="s">
        <v>352</v>
      </c>
      <c r="AB17" s="264" t="s">
        <v>352</v>
      </c>
      <c r="AC17" s="264" t="s">
        <v>352</v>
      </c>
      <c r="AD17" s="264" t="s">
        <v>352</v>
      </c>
      <c r="AE17" s="264" t="s">
        <v>352</v>
      </c>
      <c r="AF17" s="264" t="s">
        <v>352</v>
      </c>
      <c r="AG17" s="264" t="s">
        <v>352</v>
      </c>
      <c r="AH17" s="264" t="s">
        <v>352</v>
      </c>
      <c r="AI17" s="264" t="s">
        <v>352</v>
      </c>
      <c r="AJ17" s="264" t="s">
        <v>352</v>
      </c>
      <c r="AK17" s="264" t="s">
        <v>352</v>
      </c>
      <c r="AL17" s="264" t="s">
        <v>352</v>
      </c>
      <c r="AM17" s="264" t="s">
        <v>352</v>
      </c>
      <c r="AN17" s="264" t="s">
        <v>352</v>
      </c>
      <c r="AO17" s="264" t="s">
        <v>352</v>
      </c>
      <c r="AP17" s="264" t="s">
        <v>352</v>
      </c>
      <c r="AQ17" s="264" t="s">
        <v>352</v>
      </c>
      <c r="AR17" s="264" t="s">
        <v>352</v>
      </c>
      <c r="AS17" s="264" t="s">
        <v>352</v>
      </c>
      <c r="AT17" s="264" t="s">
        <v>352</v>
      </c>
      <c r="AU17" s="264" t="s">
        <v>352</v>
      </c>
      <c r="AV17" s="264" t="s">
        <v>352</v>
      </c>
      <c r="AW17" s="264" t="s">
        <v>352</v>
      </c>
      <c r="AX17" s="264" t="s">
        <v>352</v>
      </c>
      <c r="AY17" s="264" t="s">
        <v>352</v>
      </c>
      <c r="AZ17" s="264" t="s">
        <v>352</v>
      </c>
      <c r="BA17" s="264" t="s">
        <v>352</v>
      </c>
      <c r="BB17" s="264" t="s">
        <v>352</v>
      </c>
      <c r="BC17" s="264" t="s">
        <v>352</v>
      </c>
      <c r="BD17" s="264" t="s">
        <v>352</v>
      </c>
      <c r="BE17" s="264" t="s">
        <v>352</v>
      </c>
      <c r="BF17" s="264" t="s">
        <v>352</v>
      </c>
      <c r="BG17" s="264" t="s">
        <v>352</v>
      </c>
      <c r="BH17" s="264" t="s">
        <v>352</v>
      </c>
      <c r="BI17" s="264" t="s">
        <v>352</v>
      </c>
      <c r="BJ17" s="264" t="s">
        <v>352</v>
      </c>
    </row>
    <row r="18" spans="1:62" ht="14.1" customHeight="1">
      <c r="A18" s="308" t="s">
        <v>2</v>
      </c>
      <c r="B18" s="308" t="s">
        <v>86</v>
      </c>
      <c r="C18" s="264" t="s">
        <v>352</v>
      </c>
      <c r="D18" s="264" t="s">
        <v>352</v>
      </c>
      <c r="E18" s="264" t="s">
        <v>352</v>
      </c>
      <c r="F18" s="264" t="s">
        <v>352</v>
      </c>
      <c r="G18" s="264" t="s">
        <v>352</v>
      </c>
      <c r="H18" s="264" t="s">
        <v>352</v>
      </c>
      <c r="I18" s="264" t="s">
        <v>352</v>
      </c>
      <c r="J18" s="264" t="s">
        <v>352</v>
      </c>
      <c r="K18" s="264" t="s">
        <v>352</v>
      </c>
      <c r="L18" s="264" t="s">
        <v>352</v>
      </c>
      <c r="M18" s="264" t="s">
        <v>352</v>
      </c>
      <c r="N18" s="264" t="s">
        <v>352</v>
      </c>
      <c r="O18" s="264" t="s">
        <v>352</v>
      </c>
      <c r="P18" s="264" t="s">
        <v>352</v>
      </c>
      <c r="Q18" s="264" t="s">
        <v>352</v>
      </c>
      <c r="R18" s="264" t="s">
        <v>352</v>
      </c>
      <c r="S18" s="264" t="s">
        <v>352</v>
      </c>
      <c r="T18" s="264" t="s">
        <v>352</v>
      </c>
      <c r="U18" s="264" t="s">
        <v>352</v>
      </c>
      <c r="V18" s="264" t="s">
        <v>352</v>
      </c>
      <c r="W18" s="264" t="s">
        <v>352</v>
      </c>
      <c r="X18" s="264" t="s">
        <v>352</v>
      </c>
      <c r="Y18" s="264" t="s">
        <v>352</v>
      </c>
      <c r="Z18" s="264" t="s">
        <v>352</v>
      </c>
      <c r="AA18" s="264" t="s">
        <v>352</v>
      </c>
      <c r="AB18" s="264" t="s">
        <v>352</v>
      </c>
      <c r="AC18" s="264" t="s">
        <v>352</v>
      </c>
      <c r="AD18" s="264" t="s">
        <v>352</v>
      </c>
      <c r="AE18" s="264" t="s">
        <v>352</v>
      </c>
      <c r="AF18" s="264" t="s">
        <v>352</v>
      </c>
      <c r="AG18" s="264" t="s">
        <v>352</v>
      </c>
      <c r="AH18" s="264" t="s">
        <v>352</v>
      </c>
      <c r="AI18" s="264" t="s">
        <v>352</v>
      </c>
      <c r="AJ18" s="264" t="s">
        <v>352</v>
      </c>
      <c r="AK18" s="264" t="s">
        <v>352</v>
      </c>
      <c r="AL18" s="264" t="s">
        <v>352</v>
      </c>
      <c r="AM18" s="264" t="s">
        <v>352</v>
      </c>
      <c r="AN18" s="264" t="s">
        <v>352</v>
      </c>
      <c r="AO18" s="264" t="s">
        <v>352</v>
      </c>
      <c r="AP18" s="264" t="s">
        <v>352</v>
      </c>
      <c r="AQ18" s="264" t="s">
        <v>352</v>
      </c>
      <c r="AR18" s="264" t="s">
        <v>352</v>
      </c>
      <c r="AS18" s="264" t="s">
        <v>352</v>
      </c>
      <c r="AT18" s="264" t="s">
        <v>352</v>
      </c>
      <c r="AU18" s="264" t="s">
        <v>352</v>
      </c>
      <c r="AV18" s="264" t="s">
        <v>352</v>
      </c>
      <c r="AW18" s="264" t="s">
        <v>352</v>
      </c>
      <c r="AX18" s="264" t="s">
        <v>352</v>
      </c>
      <c r="AY18" s="264" t="s">
        <v>352</v>
      </c>
      <c r="AZ18" s="264" t="s">
        <v>352</v>
      </c>
      <c r="BA18" s="264" t="s">
        <v>352</v>
      </c>
      <c r="BB18" s="264" t="s">
        <v>352</v>
      </c>
      <c r="BC18" s="264" t="s">
        <v>352</v>
      </c>
      <c r="BD18" s="264" t="s">
        <v>352</v>
      </c>
      <c r="BE18" s="264" t="s">
        <v>352</v>
      </c>
      <c r="BF18" s="264" t="s">
        <v>352</v>
      </c>
      <c r="BG18" s="264" t="s">
        <v>352</v>
      </c>
      <c r="BH18" s="264" t="s">
        <v>352</v>
      </c>
      <c r="BI18" s="264" t="s">
        <v>352</v>
      </c>
      <c r="BJ18" s="264" t="s">
        <v>352</v>
      </c>
    </row>
    <row r="19" spans="1:62" ht="14.1" customHeight="1">
      <c r="A19" s="308" t="s">
        <v>2</v>
      </c>
      <c r="B19" s="308" t="s">
        <v>351</v>
      </c>
      <c r="C19" s="264">
        <v>7054</v>
      </c>
      <c r="D19" s="264">
        <v>6941</v>
      </c>
      <c r="E19" s="264">
        <v>7141</v>
      </c>
      <c r="F19" s="264">
        <v>7303</v>
      </c>
      <c r="G19" s="264">
        <v>7385</v>
      </c>
      <c r="H19" s="264">
        <v>6934</v>
      </c>
      <c r="I19" s="264">
        <v>7625</v>
      </c>
      <c r="J19" s="264">
        <v>7991</v>
      </c>
      <c r="K19" s="264">
        <v>8447</v>
      </c>
      <c r="L19" s="264">
        <v>9667</v>
      </c>
      <c r="M19" s="264">
        <v>8482</v>
      </c>
      <c r="N19" s="264">
        <v>9474</v>
      </c>
      <c r="O19" s="264">
        <v>9198</v>
      </c>
      <c r="P19" s="264">
        <v>7320</v>
      </c>
      <c r="Q19" s="264">
        <v>9056</v>
      </c>
      <c r="R19" s="264">
        <v>9828</v>
      </c>
      <c r="S19" s="264">
        <v>9852</v>
      </c>
      <c r="T19" s="264">
        <v>8912</v>
      </c>
      <c r="U19" s="264">
        <v>10269</v>
      </c>
      <c r="V19" s="264">
        <v>10608</v>
      </c>
      <c r="W19" s="264">
        <v>11825</v>
      </c>
      <c r="X19" s="264">
        <v>12203</v>
      </c>
      <c r="Y19" s="264">
        <v>11015</v>
      </c>
      <c r="Z19" s="264">
        <v>11272</v>
      </c>
      <c r="AA19" s="264">
        <v>10524</v>
      </c>
      <c r="AB19" s="264">
        <v>8955</v>
      </c>
      <c r="AC19" s="264">
        <v>9300</v>
      </c>
      <c r="AD19" s="264">
        <v>8854</v>
      </c>
      <c r="AE19" s="264">
        <v>7102</v>
      </c>
      <c r="AF19" s="264">
        <v>6412</v>
      </c>
      <c r="AG19" s="264">
        <v>8160</v>
      </c>
      <c r="AH19" s="264">
        <v>9028</v>
      </c>
      <c r="AI19" s="264">
        <v>9033</v>
      </c>
      <c r="AJ19" s="264">
        <v>9525</v>
      </c>
      <c r="AK19" s="264">
        <v>9729</v>
      </c>
      <c r="AL19" s="264">
        <v>11034</v>
      </c>
      <c r="AM19" s="264">
        <v>10722</v>
      </c>
      <c r="AN19" s="264">
        <v>20323</v>
      </c>
      <c r="AO19" s="264">
        <v>23289</v>
      </c>
      <c r="AP19" s="264">
        <v>23242</v>
      </c>
      <c r="AQ19" s="264">
        <v>24353</v>
      </c>
      <c r="AR19" s="264">
        <v>26750</v>
      </c>
      <c r="AS19" s="264">
        <v>26447</v>
      </c>
      <c r="AT19" s="264">
        <v>30269</v>
      </c>
      <c r="AU19" s="264">
        <v>34022</v>
      </c>
      <c r="AV19" s="264">
        <v>36475</v>
      </c>
      <c r="AW19" s="264">
        <v>37183</v>
      </c>
      <c r="AX19" s="264">
        <v>39086</v>
      </c>
      <c r="AY19" s="264">
        <v>39756</v>
      </c>
      <c r="AZ19" s="264">
        <v>39343</v>
      </c>
      <c r="BA19" s="264">
        <v>47507</v>
      </c>
      <c r="BB19" s="264">
        <v>47354</v>
      </c>
      <c r="BC19" s="264">
        <v>54683</v>
      </c>
      <c r="BD19" s="264">
        <v>56257</v>
      </c>
      <c r="BE19" s="264">
        <v>55942</v>
      </c>
      <c r="BF19" s="264">
        <v>63094</v>
      </c>
      <c r="BG19" s="264">
        <v>59414</v>
      </c>
      <c r="BH19" s="264">
        <v>63216</v>
      </c>
      <c r="BI19" s="264">
        <v>66625</v>
      </c>
      <c r="BJ19" s="264">
        <v>66467</v>
      </c>
    </row>
    <row r="20" spans="1:62" ht="14.1" customHeight="1">
      <c r="A20" s="308" t="s">
        <v>2</v>
      </c>
      <c r="B20" s="308" t="s">
        <v>20</v>
      </c>
      <c r="C20" s="264">
        <v>7054</v>
      </c>
      <c r="D20" s="264">
        <v>6941</v>
      </c>
      <c r="E20" s="264">
        <v>7141</v>
      </c>
      <c r="F20" s="264">
        <v>7303</v>
      </c>
      <c r="G20" s="264">
        <v>7385</v>
      </c>
      <c r="H20" s="264">
        <v>6934</v>
      </c>
      <c r="I20" s="264">
        <v>7625</v>
      </c>
      <c r="J20" s="264">
        <v>7991</v>
      </c>
      <c r="K20" s="264">
        <v>8447</v>
      </c>
      <c r="L20" s="264">
        <v>9667</v>
      </c>
      <c r="M20" s="264">
        <v>8482</v>
      </c>
      <c r="N20" s="264">
        <v>9474</v>
      </c>
      <c r="O20" s="264">
        <v>9198</v>
      </c>
      <c r="P20" s="264">
        <v>7320</v>
      </c>
      <c r="Q20" s="264">
        <v>9056</v>
      </c>
      <c r="R20" s="264">
        <v>9828</v>
      </c>
      <c r="S20" s="264">
        <v>9852</v>
      </c>
      <c r="T20" s="264">
        <v>8912</v>
      </c>
      <c r="U20" s="264">
        <v>10269</v>
      </c>
      <c r="V20" s="264">
        <v>10608</v>
      </c>
      <c r="W20" s="264">
        <v>11825</v>
      </c>
      <c r="X20" s="264">
        <v>12203</v>
      </c>
      <c r="Y20" s="264">
        <v>11015</v>
      </c>
      <c r="Z20" s="264">
        <v>11272</v>
      </c>
      <c r="AA20" s="264">
        <v>10524</v>
      </c>
      <c r="AB20" s="264">
        <v>8955</v>
      </c>
      <c r="AC20" s="264">
        <v>9300</v>
      </c>
      <c r="AD20" s="264">
        <v>8854</v>
      </c>
      <c r="AE20" s="264">
        <v>7102</v>
      </c>
      <c r="AF20" s="264">
        <v>6412</v>
      </c>
      <c r="AG20" s="264">
        <v>8160</v>
      </c>
      <c r="AH20" s="264">
        <v>9028</v>
      </c>
      <c r="AI20" s="264">
        <v>9033</v>
      </c>
      <c r="AJ20" s="264">
        <v>9525</v>
      </c>
      <c r="AK20" s="264">
        <v>9729</v>
      </c>
      <c r="AL20" s="264">
        <v>11034</v>
      </c>
      <c r="AM20" s="264">
        <v>10722</v>
      </c>
      <c r="AN20" s="264">
        <v>20323</v>
      </c>
      <c r="AO20" s="264">
        <v>23289</v>
      </c>
      <c r="AP20" s="264">
        <v>23242</v>
      </c>
      <c r="AQ20" s="264">
        <v>24353</v>
      </c>
      <c r="AR20" s="264">
        <v>26750</v>
      </c>
      <c r="AS20" s="264">
        <v>26447</v>
      </c>
      <c r="AT20" s="264">
        <v>30269</v>
      </c>
      <c r="AU20" s="264">
        <v>34022</v>
      </c>
      <c r="AV20" s="264">
        <v>36475</v>
      </c>
      <c r="AW20" s="264">
        <v>37183</v>
      </c>
      <c r="AX20" s="264">
        <v>39086</v>
      </c>
      <c r="AY20" s="264">
        <v>39756</v>
      </c>
      <c r="AZ20" s="264">
        <v>39343</v>
      </c>
      <c r="BA20" s="264">
        <v>47507</v>
      </c>
      <c r="BB20" s="264">
        <v>47354</v>
      </c>
      <c r="BC20" s="264">
        <v>54683</v>
      </c>
      <c r="BD20" s="264">
        <v>56257</v>
      </c>
      <c r="BE20" s="264">
        <v>55942</v>
      </c>
      <c r="BF20" s="264">
        <v>63094</v>
      </c>
      <c r="BG20" s="264">
        <v>59414</v>
      </c>
      <c r="BH20" s="264">
        <v>63216</v>
      </c>
      <c r="BI20" s="264">
        <v>66625</v>
      </c>
      <c r="BJ20" s="264">
        <v>66467</v>
      </c>
    </row>
    <row r="21" spans="1:62" ht="29.1" customHeight="1">
      <c r="A21" s="389" t="s">
        <v>130</v>
      </c>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row>
    <row r="22" spans="1:62" ht="14.1" customHeight="1">
      <c r="A22" s="308" t="s">
        <v>132</v>
      </c>
      <c r="B22" s="308" t="s">
        <v>131</v>
      </c>
      <c r="C22" s="264" t="s">
        <v>352</v>
      </c>
      <c r="D22" s="264" t="s">
        <v>352</v>
      </c>
      <c r="E22" s="264" t="s">
        <v>352</v>
      </c>
      <c r="F22" s="180" t="s">
        <v>352</v>
      </c>
      <c r="G22" s="264" t="s">
        <v>352</v>
      </c>
      <c r="H22" s="264" t="s">
        <v>352</v>
      </c>
      <c r="I22" s="264" t="s">
        <v>352</v>
      </c>
      <c r="J22" s="264" t="s">
        <v>352</v>
      </c>
      <c r="K22" s="264" t="s">
        <v>352</v>
      </c>
      <c r="L22" s="264" t="s">
        <v>352</v>
      </c>
      <c r="M22" s="264" t="s">
        <v>352</v>
      </c>
      <c r="N22" s="180" t="s">
        <v>352</v>
      </c>
      <c r="O22" s="180" t="s">
        <v>352</v>
      </c>
      <c r="P22" s="264" t="s">
        <v>352</v>
      </c>
      <c r="Q22" s="180" t="s">
        <v>352</v>
      </c>
      <c r="R22" s="180" t="s">
        <v>352</v>
      </c>
      <c r="S22" s="180" t="s">
        <v>352</v>
      </c>
      <c r="T22" s="180" t="s">
        <v>352</v>
      </c>
      <c r="U22" s="180" t="s">
        <v>352</v>
      </c>
      <c r="V22" s="180" t="s">
        <v>352</v>
      </c>
      <c r="W22" s="180" t="s">
        <v>352</v>
      </c>
      <c r="X22" s="180" t="s">
        <v>352</v>
      </c>
      <c r="Y22" s="264" t="s">
        <v>352</v>
      </c>
      <c r="Z22" s="180" t="s">
        <v>352</v>
      </c>
      <c r="AA22" s="264" t="s">
        <v>352</v>
      </c>
      <c r="AB22" s="180" t="s">
        <v>352</v>
      </c>
      <c r="AC22" s="180" t="s">
        <v>352</v>
      </c>
      <c r="AD22" s="180" t="s">
        <v>352</v>
      </c>
      <c r="AE22" s="180" t="s">
        <v>352</v>
      </c>
      <c r="AF22" s="180" t="s">
        <v>352</v>
      </c>
      <c r="AG22" s="180" t="s">
        <v>352</v>
      </c>
      <c r="AH22" s="180" t="s">
        <v>352</v>
      </c>
      <c r="AI22" s="180" t="s">
        <v>352</v>
      </c>
      <c r="AJ22" s="180" t="s">
        <v>352</v>
      </c>
      <c r="AK22" s="180" t="s">
        <v>352</v>
      </c>
      <c r="AL22" s="180" t="s">
        <v>352</v>
      </c>
      <c r="AM22" s="180" t="s">
        <v>352</v>
      </c>
      <c r="AN22" s="180" t="s">
        <v>352</v>
      </c>
      <c r="AO22" s="180" t="s">
        <v>352</v>
      </c>
      <c r="AP22" s="180" t="s">
        <v>352</v>
      </c>
      <c r="AQ22" s="180" t="s">
        <v>352</v>
      </c>
      <c r="AR22" s="180" t="s">
        <v>352</v>
      </c>
      <c r="AS22" s="180" t="s">
        <v>352</v>
      </c>
      <c r="AT22" s="264" t="s">
        <v>352</v>
      </c>
      <c r="AU22" s="264" t="s">
        <v>352</v>
      </c>
      <c r="AV22" s="180" t="s">
        <v>352</v>
      </c>
      <c r="AW22" s="264" t="s">
        <v>352</v>
      </c>
      <c r="AX22" s="180" t="s">
        <v>352</v>
      </c>
      <c r="AY22" s="180" t="s">
        <v>352</v>
      </c>
      <c r="AZ22" s="180" t="s">
        <v>352</v>
      </c>
      <c r="BA22" s="180" t="s">
        <v>352</v>
      </c>
      <c r="BB22" s="180" t="s">
        <v>352</v>
      </c>
      <c r="BC22" s="180" t="s">
        <v>352</v>
      </c>
      <c r="BD22" s="180" t="s">
        <v>352</v>
      </c>
      <c r="BE22" s="180" t="s">
        <v>352</v>
      </c>
      <c r="BF22" s="180" t="s">
        <v>352</v>
      </c>
      <c r="BG22" s="180" t="s">
        <v>352</v>
      </c>
      <c r="BH22" s="180" t="s">
        <v>352</v>
      </c>
      <c r="BI22" s="180" t="s">
        <v>352</v>
      </c>
      <c r="BJ22" s="180" t="s">
        <v>352</v>
      </c>
    </row>
    <row r="23" spans="1:62" ht="14.1" customHeight="1">
      <c r="A23" s="308" t="s">
        <v>2</v>
      </c>
      <c r="B23" s="308" t="s">
        <v>86</v>
      </c>
      <c r="C23" s="264" t="s">
        <v>352</v>
      </c>
      <c r="D23" s="264" t="s">
        <v>352</v>
      </c>
      <c r="E23" s="264" t="s">
        <v>352</v>
      </c>
      <c r="F23" s="180" t="s">
        <v>352</v>
      </c>
      <c r="G23" s="180" t="s">
        <v>352</v>
      </c>
      <c r="H23" s="180" t="s">
        <v>352</v>
      </c>
      <c r="I23" s="180" t="s">
        <v>352</v>
      </c>
      <c r="J23" s="180" t="s">
        <v>352</v>
      </c>
      <c r="K23" s="180" t="s">
        <v>352</v>
      </c>
      <c r="L23" s="180" t="s">
        <v>352</v>
      </c>
      <c r="M23" s="180" t="s">
        <v>352</v>
      </c>
      <c r="N23" s="180" t="s">
        <v>352</v>
      </c>
      <c r="O23" s="180" t="s">
        <v>352</v>
      </c>
      <c r="P23" s="180" t="s">
        <v>352</v>
      </c>
      <c r="Q23" s="180" t="s">
        <v>352</v>
      </c>
      <c r="R23" s="180" t="s">
        <v>352</v>
      </c>
      <c r="S23" s="180" t="s">
        <v>352</v>
      </c>
      <c r="T23" s="180" t="s">
        <v>352</v>
      </c>
      <c r="U23" s="180" t="s">
        <v>352</v>
      </c>
      <c r="V23" s="180" t="s">
        <v>352</v>
      </c>
      <c r="W23" s="180" t="s">
        <v>352</v>
      </c>
      <c r="X23" s="180" t="s">
        <v>352</v>
      </c>
      <c r="Y23" s="264" t="s">
        <v>352</v>
      </c>
      <c r="Z23" s="180" t="s">
        <v>352</v>
      </c>
      <c r="AA23" s="264" t="s">
        <v>352</v>
      </c>
      <c r="AB23" s="180" t="s">
        <v>352</v>
      </c>
      <c r="AC23" s="180" t="s">
        <v>352</v>
      </c>
      <c r="AD23" s="180" t="s">
        <v>352</v>
      </c>
      <c r="AE23" s="180" t="s">
        <v>352</v>
      </c>
      <c r="AF23" s="180" t="s">
        <v>352</v>
      </c>
      <c r="AG23" s="180" t="s">
        <v>352</v>
      </c>
      <c r="AH23" s="180" t="s">
        <v>352</v>
      </c>
      <c r="AI23" s="180" t="s">
        <v>352</v>
      </c>
      <c r="AJ23" s="180" t="s">
        <v>352</v>
      </c>
      <c r="AK23" s="180" t="s">
        <v>352</v>
      </c>
      <c r="AL23" s="180" t="s">
        <v>352</v>
      </c>
      <c r="AM23" s="180" t="s">
        <v>352</v>
      </c>
      <c r="AN23" s="180" t="s">
        <v>352</v>
      </c>
      <c r="AO23" s="180" t="s">
        <v>352</v>
      </c>
      <c r="AP23" s="180" t="s">
        <v>352</v>
      </c>
      <c r="AQ23" s="180" t="s">
        <v>352</v>
      </c>
      <c r="AR23" s="180" t="s">
        <v>352</v>
      </c>
      <c r="AS23" s="180" t="s">
        <v>352</v>
      </c>
      <c r="AT23" s="180" t="s">
        <v>352</v>
      </c>
      <c r="AU23" s="180" t="s">
        <v>352</v>
      </c>
      <c r="AV23" s="180" t="s">
        <v>352</v>
      </c>
      <c r="AW23" s="180" t="s">
        <v>352</v>
      </c>
      <c r="AX23" s="180" t="s">
        <v>352</v>
      </c>
      <c r="AY23" s="180" t="s">
        <v>352</v>
      </c>
      <c r="AZ23" s="180" t="s">
        <v>352</v>
      </c>
      <c r="BA23" s="180" t="s">
        <v>352</v>
      </c>
      <c r="BB23" s="180" t="s">
        <v>352</v>
      </c>
      <c r="BC23" s="180" t="s">
        <v>352</v>
      </c>
      <c r="BD23" s="180" t="s">
        <v>352</v>
      </c>
      <c r="BE23" s="180" t="s">
        <v>352</v>
      </c>
      <c r="BF23" s="180" t="s">
        <v>352</v>
      </c>
      <c r="BG23" s="180" t="s">
        <v>352</v>
      </c>
      <c r="BH23" s="180" t="s">
        <v>352</v>
      </c>
      <c r="BI23" s="180" t="s">
        <v>352</v>
      </c>
      <c r="BJ23" s="180" t="s">
        <v>352</v>
      </c>
    </row>
    <row r="24" spans="1:62" ht="14.1" customHeight="1">
      <c r="A24" s="308" t="s">
        <v>2</v>
      </c>
      <c r="B24" s="308" t="s">
        <v>351</v>
      </c>
      <c r="C24" s="264">
        <v>3.8483360611020188</v>
      </c>
      <c r="D24" s="264">
        <v>3.7846237731733914</v>
      </c>
      <c r="E24" s="264">
        <v>3.8044752264251467</v>
      </c>
      <c r="F24" s="180">
        <v>3.8578975171685155</v>
      </c>
      <c r="G24" s="180">
        <v>3.8284085018144114</v>
      </c>
      <c r="H24" s="180">
        <v>3.5964730290456433</v>
      </c>
      <c r="I24" s="180">
        <v>3.9142710472279263</v>
      </c>
      <c r="J24" s="180">
        <v>3.950074147305981</v>
      </c>
      <c r="K24" s="180">
        <v>4.134605971610377</v>
      </c>
      <c r="L24" s="180">
        <v>4.654309099662975</v>
      </c>
      <c r="M24" s="180">
        <v>3.976558837318331</v>
      </c>
      <c r="N24" s="180">
        <v>4.357865685372585</v>
      </c>
      <c r="O24" s="180">
        <v>4.205761316872428</v>
      </c>
      <c r="P24" s="264">
        <v>3.4285714285714284</v>
      </c>
      <c r="Q24" s="180">
        <v>4.161764705882353</v>
      </c>
      <c r="R24" s="180">
        <v>4.41113105924596</v>
      </c>
      <c r="S24" s="180">
        <v>4.468027210884354</v>
      </c>
      <c r="T24" s="180">
        <v>4.008996851102114</v>
      </c>
      <c r="U24" s="180">
        <v>4.468668407310705</v>
      </c>
      <c r="V24" s="180">
        <v>4.447798742138365</v>
      </c>
      <c r="W24" s="180">
        <v>4.806910569105691</v>
      </c>
      <c r="X24" s="180">
        <v>4.926524020993137</v>
      </c>
      <c r="Y24" s="264">
        <v>4.421918908069048</v>
      </c>
      <c r="Z24" s="180">
        <v>4.530546623794212</v>
      </c>
      <c r="AA24" s="264">
        <v>4.179507545671168</v>
      </c>
      <c r="AB24" s="180">
        <v>3.689740420271941</v>
      </c>
      <c r="AC24" s="180">
        <v>3.7140575079872202</v>
      </c>
      <c r="AD24" s="180">
        <v>3.4599452911293476</v>
      </c>
      <c r="AE24" s="180">
        <v>2.8137876386687797</v>
      </c>
      <c r="AF24" s="180">
        <v>2.4862349747964325</v>
      </c>
      <c r="AG24" s="180">
        <v>3.3374097716663904</v>
      </c>
      <c r="AH24" s="180">
        <v>3.313123737846656</v>
      </c>
      <c r="AI24" s="180">
        <v>3.2980617987373106</v>
      </c>
      <c r="AJ24" s="180">
        <v>3.478997935481896</v>
      </c>
      <c r="AK24" s="180">
        <v>3.3651773093688155</v>
      </c>
      <c r="AL24" s="180">
        <v>3.8893197039125837</v>
      </c>
      <c r="AM24" s="180">
        <v>3.729391304347826</v>
      </c>
      <c r="AN24" s="180">
        <v>6.831260504201681</v>
      </c>
      <c r="AO24" s="180">
        <v>7.78115603073839</v>
      </c>
      <c r="AP24" s="180">
        <v>7.749916638879626</v>
      </c>
      <c r="AQ24" s="180">
        <v>7.899124229646448</v>
      </c>
      <c r="AR24" s="180">
        <v>8.654157230669686</v>
      </c>
      <c r="AS24" s="180">
        <v>8.457627118644067</v>
      </c>
      <c r="AT24" s="264">
        <v>9.521547656495754</v>
      </c>
      <c r="AU24" s="264">
        <v>9.765212399540758</v>
      </c>
      <c r="AV24" s="180">
        <v>10.338718820861677</v>
      </c>
      <c r="AW24" s="264">
        <v>10.274385189278807</v>
      </c>
      <c r="AX24" s="180">
        <v>10.779371207942637</v>
      </c>
      <c r="AY24" s="180">
        <v>10.6555883141249</v>
      </c>
      <c r="AZ24" s="180">
        <v>10.291132618362543</v>
      </c>
      <c r="BA24" s="180">
        <v>11.88863863863864</v>
      </c>
      <c r="BB24" s="180">
        <v>12.554082714740192</v>
      </c>
      <c r="BC24" s="180">
        <v>13.266132945172247</v>
      </c>
      <c r="BD24" s="180">
        <v>13.258779165684658</v>
      </c>
      <c r="BE24" s="180">
        <v>12.038304282332687</v>
      </c>
      <c r="BF24" s="180">
        <v>13.322212837837839</v>
      </c>
      <c r="BG24" s="180">
        <v>12.395994158147298</v>
      </c>
      <c r="BH24" s="180">
        <v>12.864468864468865</v>
      </c>
      <c r="BI24" s="180">
        <v>13.219246031746032</v>
      </c>
      <c r="BJ24" s="180">
        <v>13.240438247011951</v>
      </c>
    </row>
    <row r="25" spans="1:62" ht="14.1" customHeight="1">
      <c r="A25" s="308" t="s">
        <v>2</v>
      </c>
      <c r="B25" s="308" t="s">
        <v>20</v>
      </c>
      <c r="C25" s="264">
        <v>3.8483360611020188</v>
      </c>
      <c r="D25" s="264">
        <v>3.7846237731733914</v>
      </c>
      <c r="E25" s="264">
        <v>3.8044752264251467</v>
      </c>
      <c r="F25" s="180">
        <v>3.8578975171685155</v>
      </c>
      <c r="G25" s="264">
        <v>3.8284085018144114</v>
      </c>
      <c r="H25" s="264">
        <v>3.5964730290456433</v>
      </c>
      <c r="I25" s="264">
        <v>3.9142710472279263</v>
      </c>
      <c r="J25" s="264">
        <v>3.950074147305981</v>
      </c>
      <c r="K25" s="264">
        <v>4.134605971610377</v>
      </c>
      <c r="L25" s="264">
        <v>4.654309099662975</v>
      </c>
      <c r="M25" s="264">
        <v>3.976558837318331</v>
      </c>
      <c r="N25" s="180">
        <v>4.357865685372585</v>
      </c>
      <c r="O25" s="180">
        <v>4.205761316872428</v>
      </c>
      <c r="P25" s="264">
        <v>3.4285714285714284</v>
      </c>
      <c r="Q25" s="180">
        <v>4.161764705882353</v>
      </c>
      <c r="R25" s="180">
        <v>4.41113105924596</v>
      </c>
      <c r="S25" s="180">
        <v>4.468027210884354</v>
      </c>
      <c r="T25" s="180">
        <v>4.008996851102114</v>
      </c>
      <c r="U25" s="180">
        <v>4.468668407310705</v>
      </c>
      <c r="V25" s="180">
        <v>4.447798742138365</v>
      </c>
      <c r="W25" s="180">
        <v>4.806910569105691</v>
      </c>
      <c r="X25" s="180">
        <v>4.926524020993137</v>
      </c>
      <c r="Y25" s="264">
        <v>4.421918908069048</v>
      </c>
      <c r="Z25" s="180">
        <v>4.530546623794212</v>
      </c>
      <c r="AA25" s="264">
        <v>4.179507545671168</v>
      </c>
      <c r="AB25" s="180">
        <v>3.689740420271941</v>
      </c>
      <c r="AC25" s="180">
        <v>3.7140575079872202</v>
      </c>
      <c r="AD25" s="180">
        <v>3.4599452911293476</v>
      </c>
      <c r="AE25" s="180">
        <v>2.8137876386687797</v>
      </c>
      <c r="AF25" s="180">
        <v>2.4862349747964325</v>
      </c>
      <c r="AG25" s="180">
        <v>3.3374097716663904</v>
      </c>
      <c r="AH25" s="180">
        <v>3.313123737846656</v>
      </c>
      <c r="AI25" s="180">
        <v>3.2980617987373106</v>
      </c>
      <c r="AJ25" s="180">
        <v>3.478997935481896</v>
      </c>
      <c r="AK25" s="180">
        <v>3.3651773093688155</v>
      </c>
      <c r="AL25" s="180">
        <v>3.8893197039125837</v>
      </c>
      <c r="AM25" s="180">
        <v>3.729391304347826</v>
      </c>
      <c r="AN25" s="180">
        <v>6.831260504201681</v>
      </c>
      <c r="AO25" s="180">
        <v>7.78115603073839</v>
      </c>
      <c r="AP25" s="180">
        <v>7.749916638879626</v>
      </c>
      <c r="AQ25" s="180">
        <v>7.899124229646448</v>
      </c>
      <c r="AR25" s="180">
        <v>8.654157230669686</v>
      </c>
      <c r="AS25" s="180">
        <v>8.457627118644067</v>
      </c>
      <c r="AT25" s="264">
        <v>9.521547656495754</v>
      </c>
      <c r="AU25" s="264">
        <v>9.765212399540758</v>
      </c>
      <c r="AV25" s="180">
        <v>10.338718820861677</v>
      </c>
      <c r="AW25" s="264">
        <v>10.274385189278807</v>
      </c>
      <c r="AX25" s="180">
        <v>10.779371207942637</v>
      </c>
      <c r="AY25" s="180">
        <v>10.6555883141249</v>
      </c>
      <c r="AZ25" s="180">
        <v>10.291132618362543</v>
      </c>
      <c r="BA25" s="180">
        <v>11.88863863863864</v>
      </c>
      <c r="BB25" s="180">
        <v>12.554082714740192</v>
      </c>
      <c r="BC25" s="180">
        <v>13.266132945172247</v>
      </c>
      <c r="BD25" s="180">
        <v>13.258779165684658</v>
      </c>
      <c r="BE25" s="180">
        <v>12.038304282332687</v>
      </c>
      <c r="BF25" s="180">
        <v>13.322212837837839</v>
      </c>
      <c r="BG25" s="180">
        <v>12.395994158147298</v>
      </c>
      <c r="BH25" s="180">
        <v>12.864468864468865</v>
      </c>
      <c r="BI25" s="180">
        <v>13.219246031746032</v>
      </c>
      <c r="BJ25" s="180">
        <v>13.240438247011951</v>
      </c>
    </row>
    <row r="26" spans="1:62" ht="29.1" customHeight="1">
      <c r="A26" s="389" t="s">
        <v>130</v>
      </c>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row>
    <row r="27" spans="1:62" ht="12" customHeight="1">
      <c r="A27" s="353" t="s">
        <v>357</v>
      </c>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54"/>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row>
    <row r="28" spans="1:62" ht="12" customHeight="1">
      <c r="A28" s="353" t="s">
        <v>358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AN28" s="307"/>
      <c r="AO28" s="307"/>
      <c r="AP28" s="307"/>
      <c r="AQ28" s="307"/>
      <c r="AR28" s="307"/>
      <c r="AS28" s="307"/>
      <c r="AT28" s="307"/>
      <c r="AU28" s="307"/>
      <c r="AV28" s="307"/>
      <c r="AW28" s="307"/>
      <c r="AX28" s="307"/>
      <c r="AY28" s="307"/>
      <c r="AZ28" s="307"/>
      <c r="BA28" s="307"/>
      <c r="BB28" s="307"/>
      <c r="BC28" s="307"/>
      <c r="BD28" s="307"/>
      <c r="BE28" s="307"/>
      <c r="BF28" s="307"/>
      <c r="BG28" s="307"/>
      <c r="BH28" s="307"/>
      <c r="BI28" s="307"/>
      <c r="BJ28" s="307"/>
    </row>
    <row r="29" spans="1:62" ht="12" customHeight="1">
      <c r="A29" s="307"/>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row>
    <row r="30" spans="1:62" ht="12" customHeight="1">
      <c r="A30" s="307"/>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c r="AJ30" s="307"/>
      <c r="AK30" s="307"/>
      <c r="AL30" s="307"/>
      <c r="AM30" s="307"/>
      <c r="AN30" s="307"/>
      <c r="AO30" s="307"/>
      <c r="AP30" s="307"/>
      <c r="AQ30" s="307"/>
      <c r="AR30" s="307"/>
      <c r="AS30" s="307"/>
      <c r="AT30" s="307"/>
      <c r="AU30" s="307"/>
      <c r="AV30" s="307"/>
      <c r="AW30" s="307"/>
      <c r="AX30" s="307"/>
      <c r="AY30" s="307"/>
      <c r="AZ30" s="307"/>
      <c r="BA30" s="307"/>
      <c r="BB30" s="307"/>
      <c r="BC30" s="307"/>
      <c r="BD30" s="307"/>
      <c r="BE30" s="307"/>
      <c r="BF30" s="307"/>
      <c r="BG30" s="307"/>
      <c r="BH30" s="307"/>
      <c r="BI30" s="307"/>
      <c r="BJ30" s="307"/>
    </row>
    <row r="31" spans="1:62" ht="12" customHeight="1">
      <c r="A31" s="307"/>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row>
    <row r="32" spans="1:62" ht="12" customHeigh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v>1</v>
      </c>
      <c r="AN32" s="350">
        <v>2</v>
      </c>
      <c r="AO32" s="350">
        <v>3</v>
      </c>
      <c r="AP32" s="350">
        <v>4</v>
      </c>
      <c r="AQ32" s="350">
        <v>5</v>
      </c>
      <c r="AR32" s="350">
        <v>6</v>
      </c>
      <c r="AS32" s="350">
        <v>7</v>
      </c>
      <c r="AT32" s="350">
        <v>8</v>
      </c>
      <c r="AU32" s="350">
        <v>9</v>
      </c>
      <c r="AV32" s="350">
        <v>10</v>
      </c>
      <c r="AW32" s="350">
        <v>11</v>
      </c>
      <c r="AX32" s="350">
        <v>12</v>
      </c>
      <c r="AY32" s="350">
        <v>13</v>
      </c>
      <c r="AZ32" s="350">
        <v>14</v>
      </c>
      <c r="BA32" s="350">
        <v>15</v>
      </c>
      <c r="BB32" s="350">
        <v>16</v>
      </c>
      <c r="BC32" s="350">
        <v>17</v>
      </c>
      <c r="BD32" s="350">
        <v>18</v>
      </c>
      <c r="BE32" s="350">
        <v>19</v>
      </c>
      <c r="BF32" s="350">
        <v>20</v>
      </c>
      <c r="BG32" s="350">
        <v>21</v>
      </c>
      <c r="BH32" s="350">
        <v>22</v>
      </c>
      <c r="BI32" s="350">
        <v>23</v>
      </c>
      <c r="BJ32" s="350">
        <v>24</v>
      </c>
    </row>
  </sheetData>
  <sheetProtection algorithmName="SHA-512" hashValue="ezbsk9oxnvM7rbzHDq91yTurB/PfsCNA1ZAHr9dfoQUB0l3qQmzy+sxNfkNvq2sn7KmYjfOmus0WBLdwkFSJnQ==" saltValue="Zjxfy8yt1UJlKrwigcGWJw==" spinCount="100000" sheet="1" objects="1" scenarios="1"/>
  <mergeCells count="10">
    <mergeCell ref="A11:BJ11"/>
    <mergeCell ref="A16:BJ16"/>
    <mergeCell ref="A21:BJ21"/>
    <mergeCell ref="A26:BJ26"/>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BE80F-F7C2-4E34-91A5-08A44878342B}">
  <sheetPr>
    <tabColor theme="1"/>
    <pageSetUpPr fitToPage="1"/>
  </sheetPr>
  <dimension ref="A1:BJ32"/>
  <sheetViews>
    <sheetView workbookViewId="0" topLeftCell="A1">
      <selection activeCell="A3" sqref="A3"/>
    </sheetView>
  </sheetViews>
  <sheetFormatPr defaultColWidth="11.421875" defaultRowHeight="12" customHeight="1"/>
  <cols>
    <col min="1" max="1" width="43.7109375" style="352" bestFit="1" customWidth="1"/>
    <col min="2" max="2" width="30.7109375" style="352" bestFit="1" customWidth="1"/>
    <col min="3" max="62" width="10.7109375" style="352" bestFit="1" customWidth="1"/>
    <col min="63" max="16384" width="11.421875" style="352" customWidth="1"/>
  </cols>
  <sheetData>
    <row r="1" spans="1:62" ht="15.95" customHeight="1">
      <c r="A1" s="390" t="s">
        <v>310</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391"/>
      <c r="AN1" s="391"/>
      <c r="AO1" s="391"/>
      <c r="AP1" s="391"/>
      <c r="AQ1" s="391"/>
      <c r="AR1" s="391"/>
      <c r="AS1" s="391"/>
      <c r="AT1" s="391"/>
      <c r="AU1" s="391"/>
      <c r="AV1" s="391"/>
      <c r="AW1" s="391"/>
      <c r="AX1" s="391"/>
      <c r="AY1" s="391"/>
      <c r="AZ1" s="391"/>
      <c r="BA1" s="391"/>
      <c r="BB1" s="391"/>
      <c r="BC1" s="391"/>
      <c r="BD1" s="391"/>
      <c r="BE1" s="391"/>
      <c r="BF1" s="391"/>
      <c r="BG1" s="391"/>
      <c r="BH1" s="391"/>
      <c r="BI1" s="391"/>
      <c r="BJ1" s="391"/>
    </row>
    <row r="2" spans="1:62" ht="15.95" customHeight="1">
      <c r="A2" s="390" t="s">
        <v>343</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c r="BF2" s="391"/>
      <c r="BG2" s="391"/>
      <c r="BH2" s="391"/>
      <c r="BI2" s="391"/>
      <c r="BJ2" s="391"/>
    </row>
    <row r="3" ht="12" customHeight="1">
      <c r="A3" s="351"/>
    </row>
    <row r="4" spans="1:62" ht="14.1" customHeight="1">
      <c r="A4" s="392" t="s">
        <v>2</v>
      </c>
      <c r="B4" s="392"/>
      <c r="C4" s="392" t="s">
        <v>199</v>
      </c>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row>
    <row r="5" spans="1:62" ht="14.1" customHeight="1">
      <c r="A5" s="392" t="s">
        <v>2</v>
      </c>
      <c r="B5" s="392"/>
      <c r="C5" s="348" t="s">
        <v>198</v>
      </c>
      <c r="D5" s="348" t="s">
        <v>197</v>
      </c>
      <c r="E5" s="348" t="s">
        <v>196</v>
      </c>
      <c r="F5" s="348" t="s">
        <v>195</v>
      </c>
      <c r="G5" s="348" t="s">
        <v>194</v>
      </c>
      <c r="H5" s="348" t="s">
        <v>193</v>
      </c>
      <c r="I5" s="348" t="s">
        <v>192</v>
      </c>
      <c r="J5" s="348" t="s">
        <v>191</v>
      </c>
      <c r="K5" s="348" t="s">
        <v>190</v>
      </c>
      <c r="L5" s="348" t="s">
        <v>189</v>
      </c>
      <c r="M5" s="348" t="s">
        <v>188</v>
      </c>
      <c r="N5" s="348" t="s">
        <v>187</v>
      </c>
      <c r="O5" s="348" t="s">
        <v>186</v>
      </c>
      <c r="P5" s="348" t="s">
        <v>185</v>
      </c>
      <c r="Q5" s="348" t="s">
        <v>184</v>
      </c>
      <c r="R5" s="348" t="s">
        <v>183</v>
      </c>
      <c r="S5" s="348" t="s">
        <v>182</v>
      </c>
      <c r="T5" s="348" t="s">
        <v>181</v>
      </c>
      <c r="U5" s="348" t="s">
        <v>180</v>
      </c>
      <c r="V5" s="348" t="s">
        <v>179</v>
      </c>
      <c r="W5" s="348" t="s">
        <v>178</v>
      </c>
      <c r="X5" s="348" t="s">
        <v>177</v>
      </c>
      <c r="Y5" s="348" t="s">
        <v>176</v>
      </c>
      <c r="Z5" s="348" t="s">
        <v>175</v>
      </c>
      <c r="AA5" s="348" t="s">
        <v>174</v>
      </c>
      <c r="AB5" s="348" t="s">
        <v>173</v>
      </c>
      <c r="AC5" s="348" t="s">
        <v>172</v>
      </c>
      <c r="AD5" s="348" t="s">
        <v>171</v>
      </c>
      <c r="AE5" s="348" t="s">
        <v>170</v>
      </c>
      <c r="AF5" s="348" t="s">
        <v>169</v>
      </c>
      <c r="AG5" s="348" t="s">
        <v>168</v>
      </c>
      <c r="AH5" s="348" t="s">
        <v>167</v>
      </c>
      <c r="AI5" s="348" t="s">
        <v>166</v>
      </c>
      <c r="AJ5" s="348" t="s">
        <v>165</v>
      </c>
      <c r="AK5" s="348" t="s">
        <v>164</v>
      </c>
      <c r="AL5" s="348" t="s">
        <v>163</v>
      </c>
      <c r="AM5" s="348" t="s">
        <v>162</v>
      </c>
      <c r="AN5" s="348" t="s">
        <v>161</v>
      </c>
      <c r="AO5" s="348" t="s">
        <v>160</v>
      </c>
      <c r="AP5" s="348" t="s">
        <v>159</v>
      </c>
      <c r="AQ5" s="348" t="s">
        <v>158</v>
      </c>
      <c r="AR5" s="348" t="s">
        <v>157</v>
      </c>
      <c r="AS5" s="348" t="s">
        <v>156</v>
      </c>
      <c r="AT5" s="348" t="s">
        <v>155</v>
      </c>
      <c r="AU5" s="348" t="s">
        <v>154</v>
      </c>
      <c r="AV5" s="348" t="s">
        <v>153</v>
      </c>
      <c r="AW5" s="348" t="s">
        <v>152</v>
      </c>
      <c r="AX5" s="348" t="s">
        <v>151</v>
      </c>
      <c r="AY5" s="348" t="s">
        <v>150</v>
      </c>
      <c r="AZ5" s="348" t="s">
        <v>149</v>
      </c>
      <c r="BA5" s="348" t="s">
        <v>148</v>
      </c>
      <c r="BB5" s="348" t="s">
        <v>147</v>
      </c>
      <c r="BC5" s="348" t="s">
        <v>146</v>
      </c>
      <c r="BD5" s="348" t="s">
        <v>145</v>
      </c>
      <c r="BE5" s="348" t="s">
        <v>144</v>
      </c>
      <c r="BF5" s="348" t="s">
        <v>143</v>
      </c>
      <c r="BG5" s="348" t="s">
        <v>142</v>
      </c>
      <c r="BH5" s="348" t="s">
        <v>141</v>
      </c>
      <c r="BI5" s="348" t="s">
        <v>140</v>
      </c>
      <c r="BJ5" s="348" t="s">
        <v>139</v>
      </c>
    </row>
    <row r="6" spans="1:62" ht="14.1" customHeight="1">
      <c r="A6" s="183" t="s">
        <v>138</v>
      </c>
      <c r="B6" s="183" t="s">
        <v>137</v>
      </c>
      <c r="C6" s="392" t="s">
        <v>2</v>
      </c>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row>
    <row r="7" spans="1:62" ht="14.1" customHeight="1">
      <c r="A7" s="308" t="s">
        <v>136</v>
      </c>
      <c r="B7" s="181" t="s">
        <v>353</v>
      </c>
      <c r="C7" s="309">
        <v>590</v>
      </c>
      <c r="D7" s="309">
        <v>590</v>
      </c>
      <c r="E7" s="309">
        <v>590</v>
      </c>
      <c r="F7" s="309">
        <v>590</v>
      </c>
      <c r="G7" s="309">
        <v>590</v>
      </c>
      <c r="H7" s="309">
        <v>590</v>
      </c>
      <c r="I7" s="309">
        <v>549</v>
      </c>
      <c r="J7" s="309">
        <v>549</v>
      </c>
      <c r="K7" s="309">
        <v>549</v>
      </c>
      <c r="L7" s="309">
        <v>549</v>
      </c>
      <c r="M7" s="309">
        <v>549</v>
      </c>
      <c r="N7" s="309">
        <v>549</v>
      </c>
      <c r="O7" s="309">
        <v>549</v>
      </c>
      <c r="P7" s="309">
        <v>549</v>
      </c>
      <c r="Q7" s="309">
        <v>549</v>
      </c>
      <c r="R7" s="309">
        <v>549</v>
      </c>
      <c r="S7" s="309">
        <v>549</v>
      </c>
      <c r="T7" s="309">
        <v>549</v>
      </c>
      <c r="U7" s="309">
        <v>528</v>
      </c>
      <c r="V7" s="309">
        <v>528</v>
      </c>
      <c r="W7" s="309">
        <v>528</v>
      </c>
      <c r="X7" s="309">
        <v>528</v>
      </c>
      <c r="Y7" s="309">
        <v>528</v>
      </c>
      <c r="Z7" s="309">
        <v>528</v>
      </c>
      <c r="AA7" s="309">
        <v>528</v>
      </c>
      <c r="AB7" s="309">
        <v>528</v>
      </c>
      <c r="AC7" s="309">
        <v>528</v>
      </c>
      <c r="AD7" s="309">
        <v>528</v>
      </c>
      <c r="AE7" s="309">
        <v>528</v>
      </c>
      <c r="AF7" s="309">
        <v>528</v>
      </c>
      <c r="AG7" s="309">
        <v>500</v>
      </c>
      <c r="AH7" s="309">
        <v>500</v>
      </c>
      <c r="AI7" s="309">
        <v>500</v>
      </c>
      <c r="AJ7" s="309">
        <v>500</v>
      </c>
      <c r="AK7" s="309">
        <v>500</v>
      </c>
      <c r="AL7" s="309">
        <v>500</v>
      </c>
      <c r="AM7" s="309">
        <v>500</v>
      </c>
      <c r="AN7" s="309">
        <v>500</v>
      </c>
      <c r="AO7" s="309">
        <v>500</v>
      </c>
      <c r="AP7" s="309">
        <v>500</v>
      </c>
      <c r="AQ7" s="309">
        <v>500</v>
      </c>
      <c r="AR7" s="309">
        <v>500</v>
      </c>
      <c r="AS7" s="309">
        <v>406</v>
      </c>
      <c r="AT7" s="309">
        <v>406</v>
      </c>
      <c r="AU7" s="309">
        <v>406</v>
      </c>
      <c r="AV7" s="309">
        <v>406</v>
      </c>
      <c r="AW7" s="309">
        <v>406</v>
      </c>
      <c r="AX7" s="309">
        <v>406</v>
      </c>
      <c r="AY7" s="309">
        <v>406</v>
      </c>
      <c r="AZ7" s="309">
        <v>406</v>
      </c>
      <c r="BA7" s="309">
        <v>406</v>
      </c>
      <c r="BB7" s="309">
        <v>406</v>
      </c>
      <c r="BC7" s="309">
        <v>406</v>
      </c>
      <c r="BD7" s="309">
        <v>406</v>
      </c>
      <c r="BE7" s="309">
        <v>390</v>
      </c>
      <c r="BF7" s="309">
        <v>390</v>
      </c>
      <c r="BG7" s="309">
        <v>390</v>
      </c>
      <c r="BH7" s="309">
        <v>390</v>
      </c>
      <c r="BI7" s="309">
        <v>390</v>
      </c>
      <c r="BJ7" s="309">
        <v>390</v>
      </c>
    </row>
    <row r="8" spans="1:62" ht="14.1" customHeight="1">
      <c r="A8" s="308" t="s">
        <v>136</v>
      </c>
      <c r="B8" s="181" t="s">
        <v>354</v>
      </c>
      <c r="C8" s="180">
        <v>403</v>
      </c>
      <c r="D8" s="180">
        <v>389</v>
      </c>
      <c r="E8" s="180">
        <v>385</v>
      </c>
      <c r="F8" s="180">
        <v>388</v>
      </c>
      <c r="G8" s="180">
        <v>396</v>
      </c>
      <c r="H8" s="180">
        <v>384</v>
      </c>
      <c r="I8" s="180">
        <v>394</v>
      </c>
      <c r="J8" s="180">
        <v>387</v>
      </c>
      <c r="K8" s="180">
        <v>399</v>
      </c>
      <c r="L8" s="180">
        <v>404</v>
      </c>
      <c r="M8" s="180">
        <v>397</v>
      </c>
      <c r="N8" s="180">
        <v>400</v>
      </c>
      <c r="O8" s="180">
        <v>404</v>
      </c>
      <c r="P8" s="180">
        <v>406</v>
      </c>
      <c r="Q8" s="180">
        <v>388</v>
      </c>
      <c r="R8" s="180">
        <v>401</v>
      </c>
      <c r="S8" s="180">
        <v>401</v>
      </c>
      <c r="T8" s="180">
        <v>408</v>
      </c>
      <c r="U8" s="180">
        <v>401</v>
      </c>
      <c r="V8" s="180">
        <v>401</v>
      </c>
      <c r="W8" s="180">
        <v>395</v>
      </c>
      <c r="X8" s="180">
        <v>421</v>
      </c>
      <c r="Y8" s="180">
        <v>416</v>
      </c>
      <c r="Z8" s="180">
        <v>403</v>
      </c>
      <c r="AA8" s="180">
        <v>391</v>
      </c>
      <c r="AB8" s="180">
        <v>384</v>
      </c>
      <c r="AC8" s="180">
        <v>379</v>
      </c>
      <c r="AD8" s="180">
        <v>383</v>
      </c>
      <c r="AE8" s="180">
        <v>381</v>
      </c>
      <c r="AF8" s="180">
        <v>364</v>
      </c>
      <c r="AG8" s="180">
        <v>329</v>
      </c>
      <c r="AH8" s="180">
        <v>312</v>
      </c>
      <c r="AI8" s="180">
        <v>316</v>
      </c>
      <c r="AJ8" s="180">
        <v>319</v>
      </c>
      <c r="AK8" s="180">
        <v>312</v>
      </c>
      <c r="AL8" s="180">
        <v>320</v>
      </c>
      <c r="AM8" s="180">
        <v>306</v>
      </c>
      <c r="AN8" s="180">
        <v>306</v>
      </c>
      <c r="AO8" s="180">
        <v>309</v>
      </c>
      <c r="AP8" s="180">
        <v>317</v>
      </c>
      <c r="AQ8" s="180">
        <v>310</v>
      </c>
      <c r="AR8" s="180">
        <v>315</v>
      </c>
      <c r="AS8" s="180">
        <v>298</v>
      </c>
      <c r="AT8" s="180">
        <v>309</v>
      </c>
      <c r="AU8" s="180">
        <v>303</v>
      </c>
      <c r="AV8" s="180">
        <v>299</v>
      </c>
      <c r="AW8" s="180">
        <v>300</v>
      </c>
      <c r="AX8" s="180">
        <v>291</v>
      </c>
      <c r="AY8" s="180">
        <v>292</v>
      </c>
      <c r="AZ8" s="180">
        <v>300</v>
      </c>
      <c r="BA8" s="180">
        <v>294</v>
      </c>
      <c r="BB8" s="180">
        <v>291</v>
      </c>
      <c r="BC8" s="180">
        <v>293</v>
      </c>
      <c r="BD8" s="180">
        <v>293</v>
      </c>
      <c r="BE8" s="180">
        <v>290</v>
      </c>
      <c r="BF8" s="180">
        <v>288</v>
      </c>
      <c r="BG8" s="180">
        <v>288</v>
      </c>
      <c r="BH8" s="180">
        <v>287</v>
      </c>
      <c r="BI8" s="180">
        <v>287</v>
      </c>
      <c r="BJ8" s="180">
        <v>287</v>
      </c>
    </row>
    <row r="9" spans="1:62" ht="14.1" customHeight="1">
      <c r="A9" s="308"/>
      <c r="B9" s="181" t="s">
        <v>355</v>
      </c>
      <c r="C9" s="182" t="s">
        <v>135</v>
      </c>
      <c r="D9" s="182" t="s">
        <v>135</v>
      </c>
      <c r="E9" s="182" t="s">
        <v>135</v>
      </c>
      <c r="F9" s="182" t="s">
        <v>135</v>
      </c>
      <c r="G9" s="182" t="s">
        <v>135</v>
      </c>
      <c r="H9" s="182" t="s">
        <v>135</v>
      </c>
      <c r="I9" s="182" t="s">
        <v>135</v>
      </c>
      <c r="J9" s="182" t="s">
        <v>135</v>
      </c>
      <c r="K9" s="182" t="s">
        <v>135</v>
      </c>
      <c r="L9" s="182" t="s">
        <v>135</v>
      </c>
      <c r="M9" s="182" t="s">
        <v>135</v>
      </c>
      <c r="N9" s="182" t="s">
        <v>135</v>
      </c>
      <c r="O9" s="180">
        <v>-6.949152542372882</v>
      </c>
      <c r="P9" s="180">
        <v>-6.949152542372882</v>
      </c>
      <c r="Q9" s="180">
        <v>-6.949152542372882</v>
      </c>
      <c r="R9" s="180">
        <v>-6.949152542372882</v>
      </c>
      <c r="S9" s="180">
        <v>-6.949152542372882</v>
      </c>
      <c r="T9" s="180">
        <v>-6.949152542372882</v>
      </c>
      <c r="U9" s="180">
        <v>-3.825136612021862</v>
      </c>
      <c r="V9" s="180">
        <v>-3.825136612021862</v>
      </c>
      <c r="W9" s="180">
        <v>-3.825136612021862</v>
      </c>
      <c r="X9" s="180">
        <v>-3.825136612021862</v>
      </c>
      <c r="Y9" s="180">
        <v>-3.825136612021862</v>
      </c>
      <c r="Z9" s="180">
        <v>-3.825136612021862</v>
      </c>
      <c r="AA9" s="180">
        <v>-3.825136612021862</v>
      </c>
      <c r="AB9" s="180">
        <v>-3.825136612021862</v>
      </c>
      <c r="AC9" s="180">
        <v>-3.825136612021862</v>
      </c>
      <c r="AD9" s="180">
        <v>-3.825136612021862</v>
      </c>
      <c r="AE9" s="180">
        <v>-3.825136612021862</v>
      </c>
      <c r="AF9" s="180">
        <v>-3.825136612021862</v>
      </c>
      <c r="AG9" s="180">
        <v>-5.303030303030298</v>
      </c>
      <c r="AH9" s="180">
        <v>-5.303030303030298</v>
      </c>
      <c r="AI9" s="180">
        <v>-5.303030303030298</v>
      </c>
      <c r="AJ9" s="180">
        <v>-5.303030303030298</v>
      </c>
      <c r="AK9" s="180">
        <v>-5.303030303030298</v>
      </c>
      <c r="AL9" s="180">
        <v>-5.303030303030298</v>
      </c>
      <c r="AM9" s="180">
        <v>-5.303030303030298</v>
      </c>
      <c r="AN9" s="180">
        <v>-5.303030303030298</v>
      </c>
      <c r="AO9" s="180">
        <v>-5.303030303030298</v>
      </c>
      <c r="AP9" s="180">
        <v>-5.303030303030298</v>
      </c>
      <c r="AQ9" s="180">
        <v>-5.303030303030298</v>
      </c>
      <c r="AR9" s="180">
        <v>-5.303030303030298</v>
      </c>
      <c r="AS9" s="180">
        <v>-18.799999999999994</v>
      </c>
      <c r="AT9" s="180">
        <v>-18.799999999999994</v>
      </c>
      <c r="AU9" s="180">
        <v>-18.799999999999994</v>
      </c>
      <c r="AV9" s="180">
        <v>-18.799999999999994</v>
      </c>
      <c r="AW9" s="180">
        <v>-18.799999999999994</v>
      </c>
      <c r="AX9" s="180">
        <v>-18.799999999999994</v>
      </c>
      <c r="AY9" s="180">
        <v>-18.799999999999994</v>
      </c>
      <c r="AZ9" s="180">
        <v>-18.799999999999994</v>
      </c>
      <c r="BA9" s="180">
        <v>-18.799999999999994</v>
      </c>
      <c r="BB9" s="180">
        <v>-18.799999999999994</v>
      </c>
      <c r="BC9" s="180">
        <v>-18.799999999999994</v>
      </c>
      <c r="BD9" s="180">
        <v>-18.799999999999994</v>
      </c>
      <c r="BE9" s="180">
        <v>-3.9408866995073843</v>
      </c>
      <c r="BF9" s="180">
        <v>-3.9408866995073843</v>
      </c>
      <c r="BG9" s="180">
        <v>-3.9408866995073843</v>
      </c>
      <c r="BH9" s="180">
        <v>-3.9408866995073843</v>
      </c>
      <c r="BI9" s="180">
        <v>-3.9408866995073843</v>
      </c>
      <c r="BJ9" s="180">
        <v>-3.9408866995073843</v>
      </c>
    </row>
    <row r="10" spans="1:62" ht="14.1" customHeight="1">
      <c r="A10" s="308"/>
      <c r="B10" s="181" t="s">
        <v>356</v>
      </c>
      <c r="C10" s="182" t="s">
        <v>135</v>
      </c>
      <c r="D10" s="182" t="s">
        <v>135</v>
      </c>
      <c r="E10" s="182" t="s">
        <v>135</v>
      </c>
      <c r="F10" s="182" t="s">
        <v>135</v>
      </c>
      <c r="G10" s="182" t="s">
        <v>135</v>
      </c>
      <c r="H10" s="182" t="s">
        <v>135</v>
      </c>
      <c r="I10" s="182" t="s">
        <v>135</v>
      </c>
      <c r="J10" s="182" t="s">
        <v>135</v>
      </c>
      <c r="K10" s="182" t="s">
        <v>135</v>
      </c>
      <c r="L10" s="182" t="s">
        <v>135</v>
      </c>
      <c r="M10" s="182" t="s">
        <v>135</v>
      </c>
      <c r="N10" s="182" t="s">
        <v>135</v>
      </c>
      <c r="O10" s="180">
        <v>0.2481389578163684</v>
      </c>
      <c r="P10" s="180">
        <v>4.370179948586128</v>
      </c>
      <c r="Q10" s="180">
        <v>0.7792207792207684</v>
      </c>
      <c r="R10" s="180">
        <v>3.350515463917536</v>
      </c>
      <c r="S10" s="180">
        <v>1.262626262626254</v>
      </c>
      <c r="T10" s="180">
        <v>6.25</v>
      </c>
      <c r="U10" s="180">
        <v>1.7766497461928932</v>
      </c>
      <c r="V10" s="180">
        <v>3.6175710594315236</v>
      </c>
      <c r="W10" s="180">
        <v>-1.0025062656641603</v>
      </c>
      <c r="X10" s="180">
        <v>4.207920792079212</v>
      </c>
      <c r="Y10" s="180">
        <v>4.785894206549113</v>
      </c>
      <c r="Z10" s="180">
        <v>0.7500000000000062</v>
      </c>
      <c r="AA10" s="180">
        <v>-3.2178217821782207</v>
      </c>
      <c r="AB10" s="180">
        <v>-5.418719211822665</v>
      </c>
      <c r="AC10" s="180">
        <v>-2.3195876288659822</v>
      </c>
      <c r="AD10" s="180">
        <v>-4.488778054862841</v>
      </c>
      <c r="AE10" s="180">
        <v>-4.987531172069826</v>
      </c>
      <c r="AF10" s="180">
        <v>-10.784313725490192</v>
      </c>
      <c r="AG10" s="180">
        <v>-17.955112219451376</v>
      </c>
      <c r="AH10" s="180">
        <v>-22.194513715710727</v>
      </c>
      <c r="AI10" s="180">
        <v>-19.999999999999996</v>
      </c>
      <c r="AJ10" s="180">
        <v>-24.22802850356295</v>
      </c>
      <c r="AK10" s="180">
        <v>-25</v>
      </c>
      <c r="AL10" s="180">
        <v>-20.5955334987593</v>
      </c>
      <c r="AM10" s="180">
        <v>-21.739130434782606</v>
      </c>
      <c r="AN10" s="180">
        <v>-20.3125</v>
      </c>
      <c r="AO10" s="180">
        <v>-18.46965699208444</v>
      </c>
      <c r="AP10" s="180">
        <v>-17.23237597911227</v>
      </c>
      <c r="AQ10" s="180">
        <v>-18.635170603674545</v>
      </c>
      <c r="AR10" s="180">
        <v>-13.461538461538458</v>
      </c>
      <c r="AS10" s="180">
        <v>-9.422492401215809</v>
      </c>
      <c r="AT10" s="180">
        <v>-0.9615384615384581</v>
      </c>
      <c r="AU10" s="180">
        <v>-4.113924050632911</v>
      </c>
      <c r="AV10" s="180">
        <v>-6.269592476489027</v>
      </c>
      <c r="AW10" s="180">
        <v>-3.8461538461538436</v>
      </c>
      <c r="AX10" s="180">
        <v>-9.062499999999996</v>
      </c>
      <c r="AY10" s="180">
        <v>-4.575163398692805</v>
      </c>
      <c r="AZ10" s="180">
        <v>-1.9607843137254943</v>
      </c>
      <c r="BA10" s="180">
        <v>-4.854368932038833</v>
      </c>
      <c r="BB10" s="180">
        <v>-8.2018927444795</v>
      </c>
      <c r="BC10" s="180">
        <v>-5.483870967741932</v>
      </c>
      <c r="BD10" s="180">
        <v>-6.9841269841269815</v>
      </c>
      <c r="BE10" s="180">
        <v>-2.684563758389258</v>
      </c>
      <c r="BF10" s="180">
        <v>-6.796116504854366</v>
      </c>
      <c r="BG10" s="180">
        <v>-4.950495049504955</v>
      </c>
      <c r="BH10" s="180">
        <v>-4.013377926421402</v>
      </c>
      <c r="BI10" s="180">
        <v>-4.333333333333334</v>
      </c>
      <c r="BJ10" s="180">
        <v>-1.3745704467353903</v>
      </c>
    </row>
    <row r="11" spans="1:62" ht="29.1" customHeight="1">
      <c r="A11" s="389" t="s">
        <v>130</v>
      </c>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row>
    <row r="12" spans="1:62" ht="14.1" customHeight="1">
      <c r="A12" s="308" t="s">
        <v>134</v>
      </c>
      <c r="B12" s="308" t="s">
        <v>131</v>
      </c>
      <c r="C12" s="264" t="s">
        <v>352</v>
      </c>
      <c r="D12" s="264" t="s">
        <v>352</v>
      </c>
      <c r="E12" s="264" t="s">
        <v>352</v>
      </c>
      <c r="F12" s="264" t="s">
        <v>352</v>
      </c>
      <c r="G12" s="264" t="s">
        <v>352</v>
      </c>
      <c r="H12" s="264" t="s">
        <v>352</v>
      </c>
      <c r="I12" s="264" t="s">
        <v>352</v>
      </c>
      <c r="J12" s="264" t="s">
        <v>352</v>
      </c>
      <c r="K12" s="264" t="s">
        <v>352</v>
      </c>
      <c r="L12" s="264" t="s">
        <v>352</v>
      </c>
      <c r="M12" s="264" t="s">
        <v>352</v>
      </c>
      <c r="N12" s="264" t="s">
        <v>352</v>
      </c>
      <c r="O12" s="264" t="s">
        <v>352</v>
      </c>
      <c r="P12" s="264" t="s">
        <v>352</v>
      </c>
      <c r="Q12" s="264" t="s">
        <v>352</v>
      </c>
      <c r="R12" s="264" t="s">
        <v>352</v>
      </c>
      <c r="S12" s="264" t="s">
        <v>352</v>
      </c>
      <c r="T12" s="264" t="s">
        <v>352</v>
      </c>
      <c r="U12" s="264" t="s">
        <v>352</v>
      </c>
      <c r="V12" s="264" t="s">
        <v>352</v>
      </c>
      <c r="W12" s="264" t="s">
        <v>352</v>
      </c>
      <c r="X12" s="264" t="s">
        <v>352</v>
      </c>
      <c r="Y12" s="264" t="s">
        <v>352</v>
      </c>
      <c r="Z12" s="264" t="s">
        <v>352</v>
      </c>
      <c r="AA12" s="264" t="s">
        <v>352</v>
      </c>
      <c r="AB12" s="264" t="s">
        <v>352</v>
      </c>
      <c r="AC12" s="264" t="s">
        <v>352</v>
      </c>
      <c r="AD12" s="264" t="s">
        <v>352</v>
      </c>
      <c r="AE12" s="264" t="s">
        <v>352</v>
      </c>
      <c r="AF12" s="264" t="s">
        <v>352</v>
      </c>
      <c r="AG12" s="264" t="s">
        <v>352</v>
      </c>
      <c r="AH12" s="264" t="s">
        <v>352</v>
      </c>
      <c r="AI12" s="264" t="s">
        <v>352</v>
      </c>
      <c r="AJ12" s="264" t="s">
        <v>352</v>
      </c>
      <c r="AK12" s="264" t="s">
        <v>352</v>
      </c>
      <c r="AL12" s="264" t="s">
        <v>352</v>
      </c>
      <c r="AM12" s="264" t="s">
        <v>352</v>
      </c>
      <c r="AN12" s="264" t="s">
        <v>352</v>
      </c>
      <c r="AO12" s="264" t="s">
        <v>352</v>
      </c>
      <c r="AP12" s="264" t="s">
        <v>352</v>
      </c>
      <c r="AQ12" s="264" t="s">
        <v>352</v>
      </c>
      <c r="AR12" s="264" t="s">
        <v>352</v>
      </c>
      <c r="AS12" s="264" t="s">
        <v>352</v>
      </c>
      <c r="AT12" s="264" t="s">
        <v>352</v>
      </c>
      <c r="AU12" s="264" t="s">
        <v>352</v>
      </c>
      <c r="AV12" s="264" t="s">
        <v>352</v>
      </c>
      <c r="AW12" s="264" t="s">
        <v>352</v>
      </c>
      <c r="AX12" s="264" t="s">
        <v>352</v>
      </c>
      <c r="AY12" s="264" t="s">
        <v>352</v>
      </c>
      <c r="AZ12" s="264" t="s">
        <v>352</v>
      </c>
      <c r="BA12" s="264" t="s">
        <v>352</v>
      </c>
      <c r="BB12" s="264" t="s">
        <v>352</v>
      </c>
      <c r="BC12" s="264" t="s">
        <v>352</v>
      </c>
      <c r="BD12" s="264" t="s">
        <v>352</v>
      </c>
      <c r="BE12" s="264" t="s">
        <v>352</v>
      </c>
      <c r="BF12" s="264" t="s">
        <v>352</v>
      </c>
      <c r="BG12" s="264" t="s">
        <v>352</v>
      </c>
      <c r="BH12" s="264" t="s">
        <v>352</v>
      </c>
      <c r="BI12" s="264" t="s">
        <v>352</v>
      </c>
      <c r="BJ12" s="264" t="s">
        <v>352</v>
      </c>
    </row>
    <row r="13" spans="1:62" ht="14.1" customHeight="1">
      <c r="A13" s="308" t="s">
        <v>2</v>
      </c>
      <c r="B13" s="308" t="s">
        <v>86</v>
      </c>
      <c r="C13" s="264" t="s">
        <v>352</v>
      </c>
      <c r="D13" s="264" t="s">
        <v>352</v>
      </c>
      <c r="E13" s="264" t="s">
        <v>352</v>
      </c>
      <c r="F13" s="264" t="s">
        <v>352</v>
      </c>
      <c r="G13" s="264" t="s">
        <v>352</v>
      </c>
      <c r="H13" s="264" t="s">
        <v>352</v>
      </c>
      <c r="I13" s="264" t="s">
        <v>352</v>
      </c>
      <c r="J13" s="264" t="s">
        <v>352</v>
      </c>
      <c r="K13" s="264" t="s">
        <v>352</v>
      </c>
      <c r="L13" s="264" t="s">
        <v>352</v>
      </c>
      <c r="M13" s="264" t="s">
        <v>352</v>
      </c>
      <c r="N13" s="264" t="s">
        <v>352</v>
      </c>
      <c r="O13" s="264" t="s">
        <v>352</v>
      </c>
      <c r="P13" s="264" t="s">
        <v>352</v>
      </c>
      <c r="Q13" s="264" t="s">
        <v>352</v>
      </c>
      <c r="R13" s="264" t="s">
        <v>352</v>
      </c>
      <c r="S13" s="264" t="s">
        <v>352</v>
      </c>
      <c r="T13" s="264" t="s">
        <v>352</v>
      </c>
      <c r="U13" s="264" t="s">
        <v>352</v>
      </c>
      <c r="V13" s="264" t="s">
        <v>352</v>
      </c>
      <c r="W13" s="264" t="s">
        <v>352</v>
      </c>
      <c r="X13" s="264" t="s">
        <v>352</v>
      </c>
      <c r="Y13" s="264" t="s">
        <v>352</v>
      </c>
      <c r="Z13" s="264" t="s">
        <v>352</v>
      </c>
      <c r="AA13" s="264" t="s">
        <v>352</v>
      </c>
      <c r="AB13" s="264" t="s">
        <v>352</v>
      </c>
      <c r="AC13" s="264" t="s">
        <v>352</v>
      </c>
      <c r="AD13" s="264" t="s">
        <v>352</v>
      </c>
      <c r="AE13" s="264" t="s">
        <v>352</v>
      </c>
      <c r="AF13" s="264" t="s">
        <v>352</v>
      </c>
      <c r="AG13" s="264" t="s">
        <v>352</v>
      </c>
      <c r="AH13" s="264" t="s">
        <v>352</v>
      </c>
      <c r="AI13" s="264" t="s">
        <v>352</v>
      </c>
      <c r="AJ13" s="264" t="s">
        <v>352</v>
      </c>
      <c r="AK13" s="264" t="s">
        <v>352</v>
      </c>
      <c r="AL13" s="264" t="s">
        <v>352</v>
      </c>
      <c r="AM13" s="264" t="s">
        <v>352</v>
      </c>
      <c r="AN13" s="264" t="s">
        <v>352</v>
      </c>
      <c r="AO13" s="264" t="s">
        <v>352</v>
      </c>
      <c r="AP13" s="264" t="s">
        <v>352</v>
      </c>
      <c r="AQ13" s="264" t="s">
        <v>352</v>
      </c>
      <c r="AR13" s="264" t="s">
        <v>352</v>
      </c>
      <c r="AS13" s="264" t="s">
        <v>352</v>
      </c>
      <c r="AT13" s="264" t="s">
        <v>352</v>
      </c>
      <c r="AU13" s="264" t="s">
        <v>352</v>
      </c>
      <c r="AV13" s="264" t="s">
        <v>352</v>
      </c>
      <c r="AW13" s="264" t="s">
        <v>352</v>
      </c>
      <c r="AX13" s="264" t="s">
        <v>352</v>
      </c>
      <c r="AY13" s="264" t="s">
        <v>352</v>
      </c>
      <c r="AZ13" s="264" t="s">
        <v>352</v>
      </c>
      <c r="BA13" s="264" t="s">
        <v>352</v>
      </c>
      <c r="BB13" s="264" t="s">
        <v>352</v>
      </c>
      <c r="BC13" s="264" t="s">
        <v>352</v>
      </c>
      <c r="BD13" s="264" t="s">
        <v>352</v>
      </c>
      <c r="BE13" s="264" t="s">
        <v>352</v>
      </c>
      <c r="BF13" s="264" t="s">
        <v>352</v>
      </c>
      <c r="BG13" s="264" t="s">
        <v>352</v>
      </c>
      <c r="BH13" s="264" t="s">
        <v>352</v>
      </c>
      <c r="BI13" s="264" t="s">
        <v>352</v>
      </c>
      <c r="BJ13" s="264" t="s">
        <v>352</v>
      </c>
    </row>
    <row r="14" spans="1:62" ht="14.1" customHeight="1">
      <c r="A14" s="308" t="s">
        <v>2</v>
      </c>
      <c r="B14" s="308" t="s">
        <v>351</v>
      </c>
      <c r="C14" s="264">
        <v>133</v>
      </c>
      <c r="D14" s="264">
        <v>129</v>
      </c>
      <c r="E14" s="264">
        <v>133</v>
      </c>
      <c r="F14" s="264">
        <v>129</v>
      </c>
      <c r="G14" s="264">
        <v>142</v>
      </c>
      <c r="H14" s="264">
        <v>150</v>
      </c>
      <c r="I14" s="264">
        <v>172</v>
      </c>
      <c r="J14" s="264">
        <v>158</v>
      </c>
      <c r="K14" s="264">
        <v>155</v>
      </c>
      <c r="L14" s="264">
        <v>159</v>
      </c>
      <c r="M14" s="264">
        <v>168</v>
      </c>
      <c r="N14" s="264">
        <v>157</v>
      </c>
      <c r="O14" s="264">
        <v>161</v>
      </c>
      <c r="P14" s="264">
        <v>159</v>
      </c>
      <c r="Q14" s="264">
        <v>168</v>
      </c>
      <c r="R14" s="264">
        <v>178</v>
      </c>
      <c r="S14" s="264">
        <v>172</v>
      </c>
      <c r="T14" s="264">
        <v>178</v>
      </c>
      <c r="U14" s="264">
        <v>177</v>
      </c>
      <c r="V14" s="264">
        <v>180</v>
      </c>
      <c r="W14" s="264">
        <v>164</v>
      </c>
      <c r="X14" s="264">
        <v>171</v>
      </c>
      <c r="Y14" s="264">
        <v>171</v>
      </c>
      <c r="Z14" s="264">
        <v>172</v>
      </c>
      <c r="AA14" s="264">
        <v>169</v>
      </c>
      <c r="AB14" s="264">
        <v>163</v>
      </c>
      <c r="AC14" s="264">
        <v>157</v>
      </c>
      <c r="AD14" s="264">
        <v>175</v>
      </c>
      <c r="AE14" s="264">
        <v>176</v>
      </c>
      <c r="AF14" s="264">
        <v>158</v>
      </c>
      <c r="AG14" s="264">
        <v>152</v>
      </c>
      <c r="AH14" s="264">
        <v>150</v>
      </c>
      <c r="AI14" s="264">
        <v>145</v>
      </c>
      <c r="AJ14" s="264">
        <v>148</v>
      </c>
      <c r="AK14" s="264">
        <v>144</v>
      </c>
      <c r="AL14" s="264">
        <v>139</v>
      </c>
      <c r="AM14" s="264">
        <v>141</v>
      </c>
      <c r="AN14" s="264">
        <v>118</v>
      </c>
      <c r="AO14" s="264">
        <v>123</v>
      </c>
      <c r="AP14" s="264">
        <v>118</v>
      </c>
      <c r="AQ14" s="264">
        <v>117</v>
      </c>
      <c r="AR14" s="264">
        <v>122</v>
      </c>
      <c r="AS14" s="264">
        <v>110</v>
      </c>
      <c r="AT14" s="264">
        <v>113</v>
      </c>
      <c r="AU14" s="264">
        <v>111</v>
      </c>
      <c r="AV14" s="264">
        <v>111</v>
      </c>
      <c r="AW14" s="264">
        <v>104</v>
      </c>
      <c r="AX14" s="264">
        <v>107</v>
      </c>
      <c r="AY14" s="264">
        <v>94</v>
      </c>
      <c r="AZ14" s="264">
        <v>101</v>
      </c>
      <c r="BA14" s="264">
        <v>102</v>
      </c>
      <c r="BB14" s="264">
        <v>93</v>
      </c>
      <c r="BC14" s="264">
        <v>101</v>
      </c>
      <c r="BD14" s="264">
        <v>86</v>
      </c>
      <c r="BE14" s="264">
        <v>79</v>
      </c>
      <c r="BF14" s="264">
        <v>89</v>
      </c>
      <c r="BG14" s="264">
        <v>87</v>
      </c>
      <c r="BH14" s="264">
        <v>90</v>
      </c>
      <c r="BI14" s="264">
        <v>88</v>
      </c>
      <c r="BJ14" s="264">
        <v>97</v>
      </c>
    </row>
    <row r="15" spans="1:62" ht="14.1" customHeight="1">
      <c r="A15" s="308" t="s">
        <v>2</v>
      </c>
      <c r="B15" s="308" t="s">
        <v>20</v>
      </c>
      <c r="C15" s="264">
        <v>133</v>
      </c>
      <c r="D15" s="264">
        <v>129</v>
      </c>
      <c r="E15" s="264">
        <v>133</v>
      </c>
      <c r="F15" s="264">
        <v>129</v>
      </c>
      <c r="G15" s="264">
        <v>142</v>
      </c>
      <c r="H15" s="264">
        <v>150</v>
      </c>
      <c r="I15" s="264">
        <v>172</v>
      </c>
      <c r="J15" s="264">
        <v>158</v>
      </c>
      <c r="K15" s="264">
        <v>155</v>
      </c>
      <c r="L15" s="264">
        <v>159</v>
      </c>
      <c r="M15" s="264">
        <v>168</v>
      </c>
      <c r="N15" s="264">
        <v>157</v>
      </c>
      <c r="O15" s="264">
        <v>161</v>
      </c>
      <c r="P15" s="264">
        <v>159</v>
      </c>
      <c r="Q15" s="264">
        <v>168</v>
      </c>
      <c r="R15" s="264">
        <v>178</v>
      </c>
      <c r="S15" s="264">
        <v>172</v>
      </c>
      <c r="T15" s="264">
        <v>178</v>
      </c>
      <c r="U15" s="264">
        <v>177</v>
      </c>
      <c r="V15" s="264">
        <v>180</v>
      </c>
      <c r="W15" s="264">
        <v>164</v>
      </c>
      <c r="X15" s="264">
        <v>171</v>
      </c>
      <c r="Y15" s="264">
        <v>171</v>
      </c>
      <c r="Z15" s="264">
        <v>172</v>
      </c>
      <c r="AA15" s="264">
        <v>169</v>
      </c>
      <c r="AB15" s="264">
        <v>163</v>
      </c>
      <c r="AC15" s="264">
        <v>157</v>
      </c>
      <c r="AD15" s="264">
        <v>175</v>
      </c>
      <c r="AE15" s="264">
        <v>176</v>
      </c>
      <c r="AF15" s="264">
        <v>158</v>
      </c>
      <c r="AG15" s="264">
        <v>152</v>
      </c>
      <c r="AH15" s="264">
        <v>150</v>
      </c>
      <c r="AI15" s="264">
        <v>145</v>
      </c>
      <c r="AJ15" s="264">
        <v>148</v>
      </c>
      <c r="AK15" s="264">
        <v>144</v>
      </c>
      <c r="AL15" s="264">
        <v>139</v>
      </c>
      <c r="AM15" s="264">
        <v>141</v>
      </c>
      <c r="AN15" s="264">
        <v>118</v>
      </c>
      <c r="AO15" s="264">
        <v>123</v>
      </c>
      <c r="AP15" s="264">
        <v>118</v>
      </c>
      <c r="AQ15" s="264">
        <v>117</v>
      </c>
      <c r="AR15" s="264">
        <v>122</v>
      </c>
      <c r="AS15" s="264">
        <v>110</v>
      </c>
      <c r="AT15" s="264">
        <v>113</v>
      </c>
      <c r="AU15" s="264">
        <v>111</v>
      </c>
      <c r="AV15" s="264">
        <v>111</v>
      </c>
      <c r="AW15" s="264">
        <v>104</v>
      </c>
      <c r="AX15" s="264">
        <v>107</v>
      </c>
      <c r="AY15" s="264">
        <v>94</v>
      </c>
      <c r="AZ15" s="264">
        <v>101</v>
      </c>
      <c r="BA15" s="264">
        <v>102</v>
      </c>
      <c r="BB15" s="264">
        <v>93</v>
      </c>
      <c r="BC15" s="264">
        <v>101</v>
      </c>
      <c r="BD15" s="264">
        <v>86</v>
      </c>
      <c r="BE15" s="264">
        <v>79</v>
      </c>
      <c r="BF15" s="264">
        <v>89</v>
      </c>
      <c r="BG15" s="264">
        <v>87</v>
      </c>
      <c r="BH15" s="264">
        <v>90</v>
      </c>
      <c r="BI15" s="264">
        <v>88</v>
      </c>
      <c r="BJ15" s="264">
        <v>97</v>
      </c>
    </row>
    <row r="16" spans="1:62" ht="29.1" customHeight="1">
      <c r="A16" s="389" t="s">
        <v>130</v>
      </c>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row>
    <row r="17" spans="1:62" ht="14.1" customHeight="1">
      <c r="A17" s="308" t="s">
        <v>133</v>
      </c>
      <c r="B17" s="308" t="s">
        <v>131</v>
      </c>
      <c r="C17" s="264" t="s">
        <v>352</v>
      </c>
      <c r="D17" s="264" t="s">
        <v>352</v>
      </c>
      <c r="E17" s="264" t="s">
        <v>352</v>
      </c>
      <c r="F17" s="264" t="s">
        <v>352</v>
      </c>
      <c r="G17" s="264" t="s">
        <v>352</v>
      </c>
      <c r="H17" s="264" t="s">
        <v>352</v>
      </c>
      <c r="I17" s="264" t="s">
        <v>352</v>
      </c>
      <c r="J17" s="264" t="s">
        <v>352</v>
      </c>
      <c r="K17" s="264" t="s">
        <v>352</v>
      </c>
      <c r="L17" s="264" t="s">
        <v>352</v>
      </c>
      <c r="M17" s="264" t="s">
        <v>352</v>
      </c>
      <c r="N17" s="264" t="s">
        <v>352</v>
      </c>
      <c r="O17" s="264" t="s">
        <v>352</v>
      </c>
      <c r="P17" s="264" t="s">
        <v>352</v>
      </c>
      <c r="Q17" s="264" t="s">
        <v>352</v>
      </c>
      <c r="R17" s="264" t="s">
        <v>352</v>
      </c>
      <c r="S17" s="264" t="s">
        <v>352</v>
      </c>
      <c r="T17" s="264" t="s">
        <v>352</v>
      </c>
      <c r="U17" s="264" t="s">
        <v>352</v>
      </c>
      <c r="V17" s="264" t="s">
        <v>352</v>
      </c>
      <c r="W17" s="264" t="s">
        <v>352</v>
      </c>
      <c r="X17" s="264" t="s">
        <v>352</v>
      </c>
      <c r="Y17" s="264" t="s">
        <v>352</v>
      </c>
      <c r="Z17" s="264" t="s">
        <v>352</v>
      </c>
      <c r="AA17" s="264" t="s">
        <v>352</v>
      </c>
      <c r="AB17" s="264" t="s">
        <v>352</v>
      </c>
      <c r="AC17" s="264" t="s">
        <v>352</v>
      </c>
      <c r="AD17" s="264" t="s">
        <v>352</v>
      </c>
      <c r="AE17" s="264" t="s">
        <v>352</v>
      </c>
      <c r="AF17" s="264" t="s">
        <v>352</v>
      </c>
      <c r="AG17" s="264" t="s">
        <v>352</v>
      </c>
      <c r="AH17" s="264" t="s">
        <v>352</v>
      </c>
      <c r="AI17" s="264" t="s">
        <v>352</v>
      </c>
      <c r="AJ17" s="264" t="s">
        <v>352</v>
      </c>
      <c r="AK17" s="264" t="s">
        <v>352</v>
      </c>
      <c r="AL17" s="264" t="s">
        <v>352</v>
      </c>
      <c r="AM17" s="264" t="s">
        <v>352</v>
      </c>
      <c r="AN17" s="264" t="s">
        <v>352</v>
      </c>
      <c r="AO17" s="264" t="s">
        <v>352</v>
      </c>
      <c r="AP17" s="264" t="s">
        <v>352</v>
      </c>
      <c r="AQ17" s="264" t="s">
        <v>352</v>
      </c>
      <c r="AR17" s="264" t="s">
        <v>352</v>
      </c>
      <c r="AS17" s="264" t="s">
        <v>352</v>
      </c>
      <c r="AT17" s="264" t="s">
        <v>352</v>
      </c>
      <c r="AU17" s="264" t="s">
        <v>352</v>
      </c>
      <c r="AV17" s="264" t="s">
        <v>352</v>
      </c>
      <c r="AW17" s="264" t="s">
        <v>352</v>
      </c>
      <c r="AX17" s="264" t="s">
        <v>352</v>
      </c>
      <c r="AY17" s="264" t="s">
        <v>352</v>
      </c>
      <c r="AZ17" s="264" t="s">
        <v>352</v>
      </c>
      <c r="BA17" s="264" t="s">
        <v>352</v>
      </c>
      <c r="BB17" s="264" t="s">
        <v>352</v>
      </c>
      <c r="BC17" s="264" t="s">
        <v>352</v>
      </c>
      <c r="BD17" s="264" t="s">
        <v>352</v>
      </c>
      <c r="BE17" s="264" t="s">
        <v>352</v>
      </c>
      <c r="BF17" s="264" t="s">
        <v>352</v>
      </c>
      <c r="BG17" s="264" t="s">
        <v>352</v>
      </c>
      <c r="BH17" s="264" t="s">
        <v>352</v>
      </c>
      <c r="BI17" s="264" t="s">
        <v>352</v>
      </c>
      <c r="BJ17" s="264" t="s">
        <v>352</v>
      </c>
    </row>
    <row r="18" spans="1:62" ht="14.1" customHeight="1">
      <c r="A18" s="308" t="s">
        <v>2</v>
      </c>
      <c r="B18" s="308" t="s">
        <v>86</v>
      </c>
      <c r="C18" s="264" t="s">
        <v>352</v>
      </c>
      <c r="D18" s="264" t="s">
        <v>352</v>
      </c>
      <c r="E18" s="264" t="s">
        <v>352</v>
      </c>
      <c r="F18" s="264" t="s">
        <v>352</v>
      </c>
      <c r="G18" s="264" t="s">
        <v>352</v>
      </c>
      <c r="H18" s="264" t="s">
        <v>352</v>
      </c>
      <c r="I18" s="264" t="s">
        <v>352</v>
      </c>
      <c r="J18" s="264" t="s">
        <v>352</v>
      </c>
      <c r="K18" s="264" t="s">
        <v>352</v>
      </c>
      <c r="L18" s="264" t="s">
        <v>352</v>
      </c>
      <c r="M18" s="264" t="s">
        <v>352</v>
      </c>
      <c r="N18" s="264" t="s">
        <v>352</v>
      </c>
      <c r="O18" s="264" t="s">
        <v>352</v>
      </c>
      <c r="P18" s="264" t="s">
        <v>352</v>
      </c>
      <c r="Q18" s="264" t="s">
        <v>352</v>
      </c>
      <c r="R18" s="264" t="s">
        <v>352</v>
      </c>
      <c r="S18" s="264" t="s">
        <v>352</v>
      </c>
      <c r="T18" s="264" t="s">
        <v>352</v>
      </c>
      <c r="U18" s="264" t="s">
        <v>352</v>
      </c>
      <c r="V18" s="264" t="s">
        <v>352</v>
      </c>
      <c r="W18" s="264" t="s">
        <v>352</v>
      </c>
      <c r="X18" s="264" t="s">
        <v>352</v>
      </c>
      <c r="Y18" s="264" t="s">
        <v>352</v>
      </c>
      <c r="Z18" s="264" t="s">
        <v>352</v>
      </c>
      <c r="AA18" s="264" t="s">
        <v>352</v>
      </c>
      <c r="AB18" s="264" t="s">
        <v>352</v>
      </c>
      <c r="AC18" s="264" t="s">
        <v>352</v>
      </c>
      <c r="AD18" s="264" t="s">
        <v>352</v>
      </c>
      <c r="AE18" s="264" t="s">
        <v>352</v>
      </c>
      <c r="AF18" s="264" t="s">
        <v>352</v>
      </c>
      <c r="AG18" s="264" t="s">
        <v>352</v>
      </c>
      <c r="AH18" s="264" t="s">
        <v>352</v>
      </c>
      <c r="AI18" s="264" t="s">
        <v>352</v>
      </c>
      <c r="AJ18" s="264" t="s">
        <v>352</v>
      </c>
      <c r="AK18" s="264" t="s">
        <v>352</v>
      </c>
      <c r="AL18" s="264" t="s">
        <v>352</v>
      </c>
      <c r="AM18" s="264" t="s">
        <v>352</v>
      </c>
      <c r="AN18" s="264" t="s">
        <v>352</v>
      </c>
      <c r="AO18" s="264" t="s">
        <v>352</v>
      </c>
      <c r="AP18" s="264" t="s">
        <v>352</v>
      </c>
      <c r="AQ18" s="264" t="s">
        <v>352</v>
      </c>
      <c r="AR18" s="264" t="s">
        <v>352</v>
      </c>
      <c r="AS18" s="264" t="s">
        <v>352</v>
      </c>
      <c r="AT18" s="264" t="s">
        <v>352</v>
      </c>
      <c r="AU18" s="264" t="s">
        <v>352</v>
      </c>
      <c r="AV18" s="264" t="s">
        <v>352</v>
      </c>
      <c r="AW18" s="264" t="s">
        <v>352</v>
      </c>
      <c r="AX18" s="264" t="s">
        <v>352</v>
      </c>
      <c r="AY18" s="264" t="s">
        <v>352</v>
      </c>
      <c r="AZ18" s="264" t="s">
        <v>352</v>
      </c>
      <c r="BA18" s="264" t="s">
        <v>352</v>
      </c>
      <c r="BB18" s="264" t="s">
        <v>352</v>
      </c>
      <c r="BC18" s="264" t="s">
        <v>352</v>
      </c>
      <c r="BD18" s="264" t="s">
        <v>352</v>
      </c>
      <c r="BE18" s="264" t="s">
        <v>352</v>
      </c>
      <c r="BF18" s="264" t="s">
        <v>352</v>
      </c>
      <c r="BG18" s="264" t="s">
        <v>352</v>
      </c>
      <c r="BH18" s="264" t="s">
        <v>352</v>
      </c>
      <c r="BI18" s="264" t="s">
        <v>352</v>
      </c>
      <c r="BJ18" s="264" t="s">
        <v>352</v>
      </c>
    </row>
    <row r="19" spans="1:62" ht="14.1" customHeight="1">
      <c r="A19" s="308" t="s">
        <v>2</v>
      </c>
      <c r="B19" s="308" t="s">
        <v>351</v>
      </c>
      <c r="C19" s="264">
        <v>620</v>
      </c>
      <c r="D19" s="264">
        <v>644</v>
      </c>
      <c r="E19" s="264">
        <v>678</v>
      </c>
      <c r="F19" s="264">
        <v>534</v>
      </c>
      <c r="G19" s="264">
        <v>657</v>
      </c>
      <c r="H19" s="264">
        <v>681</v>
      </c>
      <c r="I19" s="264">
        <v>748</v>
      </c>
      <c r="J19" s="264">
        <v>733</v>
      </c>
      <c r="K19" s="264">
        <v>673</v>
      </c>
      <c r="L19" s="264">
        <v>698</v>
      </c>
      <c r="M19" s="264">
        <v>702</v>
      </c>
      <c r="N19" s="264">
        <v>667</v>
      </c>
      <c r="O19" s="264">
        <v>646</v>
      </c>
      <c r="P19" s="264">
        <v>585</v>
      </c>
      <c r="Q19" s="264">
        <v>737</v>
      </c>
      <c r="R19" s="264">
        <v>695</v>
      </c>
      <c r="S19" s="264">
        <v>774</v>
      </c>
      <c r="T19" s="264">
        <v>724</v>
      </c>
      <c r="U19" s="264">
        <v>704</v>
      </c>
      <c r="V19" s="264">
        <v>784</v>
      </c>
      <c r="W19" s="264">
        <v>676</v>
      </c>
      <c r="X19" s="264">
        <v>738</v>
      </c>
      <c r="Y19" s="264">
        <v>608</v>
      </c>
      <c r="Z19" s="264">
        <v>757</v>
      </c>
      <c r="AA19" s="264">
        <v>609</v>
      </c>
      <c r="AB19" s="264">
        <v>529</v>
      </c>
      <c r="AC19" s="264">
        <v>498</v>
      </c>
      <c r="AD19" s="264">
        <v>528</v>
      </c>
      <c r="AE19" s="264">
        <v>517</v>
      </c>
      <c r="AF19" s="264">
        <v>456</v>
      </c>
      <c r="AG19" s="264">
        <v>429</v>
      </c>
      <c r="AH19" s="264">
        <v>430</v>
      </c>
      <c r="AI19" s="264">
        <v>521</v>
      </c>
      <c r="AJ19" s="264">
        <v>506</v>
      </c>
      <c r="AK19" s="264">
        <v>424</v>
      </c>
      <c r="AL19" s="264">
        <v>574</v>
      </c>
      <c r="AM19" s="264">
        <v>555</v>
      </c>
      <c r="AN19" s="264">
        <v>518</v>
      </c>
      <c r="AO19" s="264">
        <v>622</v>
      </c>
      <c r="AP19" s="264">
        <v>537</v>
      </c>
      <c r="AQ19" s="264">
        <v>561</v>
      </c>
      <c r="AR19" s="264">
        <v>631</v>
      </c>
      <c r="AS19" s="264">
        <v>578</v>
      </c>
      <c r="AT19" s="264">
        <v>557</v>
      </c>
      <c r="AU19" s="264">
        <v>576</v>
      </c>
      <c r="AV19" s="264">
        <v>506</v>
      </c>
      <c r="AW19" s="264">
        <v>494</v>
      </c>
      <c r="AX19" s="264">
        <v>517</v>
      </c>
      <c r="AY19" s="264">
        <v>478</v>
      </c>
      <c r="AZ19" s="264">
        <v>495</v>
      </c>
      <c r="BA19" s="264">
        <v>524</v>
      </c>
      <c r="BB19" s="264">
        <v>450</v>
      </c>
      <c r="BC19" s="264">
        <v>495</v>
      </c>
      <c r="BD19" s="264">
        <v>472</v>
      </c>
      <c r="BE19" s="264">
        <v>420</v>
      </c>
      <c r="BF19" s="264">
        <v>494</v>
      </c>
      <c r="BG19" s="264">
        <v>481</v>
      </c>
      <c r="BH19" s="264">
        <v>468</v>
      </c>
      <c r="BI19" s="264">
        <v>425</v>
      </c>
      <c r="BJ19" s="264">
        <v>391</v>
      </c>
    </row>
    <row r="20" spans="1:62" ht="14.1" customHeight="1">
      <c r="A20" s="308" t="s">
        <v>2</v>
      </c>
      <c r="B20" s="308" t="s">
        <v>20</v>
      </c>
      <c r="C20" s="264">
        <v>620</v>
      </c>
      <c r="D20" s="264">
        <v>644</v>
      </c>
      <c r="E20" s="264">
        <v>678</v>
      </c>
      <c r="F20" s="264">
        <v>534</v>
      </c>
      <c r="G20" s="264">
        <v>657</v>
      </c>
      <c r="H20" s="264">
        <v>681</v>
      </c>
      <c r="I20" s="264">
        <v>748</v>
      </c>
      <c r="J20" s="264">
        <v>733</v>
      </c>
      <c r="K20" s="264">
        <v>673</v>
      </c>
      <c r="L20" s="264">
        <v>698</v>
      </c>
      <c r="M20" s="264">
        <v>702</v>
      </c>
      <c r="N20" s="264">
        <v>667</v>
      </c>
      <c r="O20" s="264">
        <v>646</v>
      </c>
      <c r="P20" s="264">
        <v>585</v>
      </c>
      <c r="Q20" s="264">
        <v>737</v>
      </c>
      <c r="R20" s="264">
        <v>695</v>
      </c>
      <c r="S20" s="264">
        <v>774</v>
      </c>
      <c r="T20" s="264">
        <v>724</v>
      </c>
      <c r="U20" s="264">
        <v>704</v>
      </c>
      <c r="V20" s="264">
        <v>784</v>
      </c>
      <c r="W20" s="264">
        <v>676</v>
      </c>
      <c r="X20" s="264">
        <v>738</v>
      </c>
      <c r="Y20" s="264">
        <v>608</v>
      </c>
      <c r="Z20" s="264">
        <v>757</v>
      </c>
      <c r="AA20" s="264">
        <v>609</v>
      </c>
      <c r="AB20" s="264">
        <v>529</v>
      </c>
      <c r="AC20" s="264">
        <v>498</v>
      </c>
      <c r="AD20" s="264">
        <v>528</v>
      </c>
      <c r="AE20" s="264">
        <v>517</v>
      </c>
      <c r="AF20" s="264">
        <v>456</v>
      </c>
      <c r="AG20" s="264">
        <v>429</v>
      </c>
      <c r="AH20" s="264">
        <v>430</v>
      </c>
      <c r="AI20" s="264">
        <v>521</v>
      </c>
      <c r="AJ20" s="264">
        <v>506</v>
      </c>
      <c r="AK20" s="264">
        <v>424</v>
      </c>
      <c r="AL20" s="264">
        <v>574</v>
      </c>
      <c r="AM20" s="264">
        <v>555</v>
      </c>
      <c r="AN20" s="264">
        <v>518</v>
      </c>
      <c r="AO20" s="264">
        <v>622</v>
      </c>
      <c r="AP20" s="264">
        <v>537</v>
      </c>
      <c r="AQ20" s="264">
        <v>561</v>
      </c>
      <c r="AR20" s="264">
        <v>631</v>
      </c>
      <c r="AS20" s="264">
        <v>578</v>
      </c>
      <c r="AT20" s="264">
        <v>557</v>
      </c>
      <c r="AU20" s="264">
        <v>576</v>
      </c>
      <c r="AV20" s="264">
        <v>506</v>
      </c>
      <c r="AW20" s="264">
        <v>494</v>
      </c>
      <c r="AX20" s="264">
        <v>517</v>
      </c>
      <c r="AY20" s="264">
        <v>478</v>
      </c>
      <c r="AZ20" s="264">
        <v>495</v>
      </c>
      <c r="BA20" s="264">
        <v>524</v>
      </c>
      <c r="BB20" s="264">
        <v>450</v>
      </c>
      <c r="BC20" s="264">
        <v>495</v>
      </c>
      <c r="BD20" s="264">
        <v>472</v>
      </c>
      <c r="BE20" s="264">
        <v>420</v>
      </c>
      <c r="BF20" s="264">
        <v>494</v>
      </c>
      <c r="BG20" s="264">
        <v>481</v>
      </c>
      <c r="BH20" s="264">
        <v>468</v>
      </c>
      <c r="BI20" s="264">
        <v>425</v>
      </c>
      <c r="BJ20" s="264">
        <v>391</v>
      </c>
    </row>
    <row r="21" spans="1:62" ht="29.1" customHeight="1">
      <c r="A21" s="389" t="s">
        <v>130</v>
      </c>
      <c r="B21" s="389"/>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89"/>
      <c r="BI21" s="389"/>
      <c r="BJ21" s="389"/>
    </row>
    <row r="22" spans="1:62" ht="14.1" customHeight="1">
      <c r="A22" s="308" t="s">
        <v>132</v>
      </c>
      <c r="B22" s="308" t="s">
        <v>131</v>
      </c>
      <c r="C22" s="264" t="s">
        <v>352</v>
      </c>
      <c r="D22" s="264" t="s">
        <v>352</v>
      </c>
      <c r="E22" s="264" t="s">
        <v>352</v>
      </c>
      <c r="F22" s="180" t="s">
        <v>352</v>
      </c>
      <c r="G22" s="264" t="s">
        <v>352</v>
      </c>
      <c r="H22" s="264" t="s">
        <v>352</v>
      </c>
      <c r="I22" s="264" t="s">
        <v>352</v>
      </c>
      <c r="J22" s="264" t="s">
        <v>352</v>
      </c>
      <c r="K22" s="264" t="s">
        <v>352</v>
      </c>
      <c r="L22" s="264" t="s">
        <v>352</v>
      </c>
      <c r="M22" s="264" t="s">
        <v>352</v>
      </c>
      <c r="N22" s="180" t="s">
        <v>352</v>
      </c>
      <c r="O22" s="180" t="s">
        <v>352</v>
      </c>
      <c r="P22" s="264" t="s">
        <v>352</v>
      </c>
      <c r="Q22" s="180" t="s">
        <v>352</v>
      </c>
      <c r="R22" s="180" t="s">
        <v>352</v>
      </c>
      <c r="S22" s="180" t="s">
        <v>352</v>
      </c>
      <c r="T22" s="180" t="s">
        <v>352</v>
      </c>
      <c r="U22" s="180" t="s">
        <v>352</v>
      </c>
      <c r="V22" s="180" t="s">
        <v>352</v>
      </c>
      <c r="W22" s="180" t="s">
        <v>352</v>
      </c>
      <c r="X22" s="180" t="s">
        <v>352</v>
      </c>
      <c r="Y22" s="264" t="s">
        <v>352</v>
      </c>
      <c r="Z22" s="180" t="s">
        <v>352</v>
      </c>
      <c r="AA22" s="264" t="s">
        <v>352</v>
      </c>
      <c r="AB22" s="180" t="s">
        <v>352</v>
      </c>
      <c r="AC22" s="180" t="s">
        <v>352</v>
      </c>
      <c r="AD22" s="180" t="s">
        <v>352</v>
      </c>
      <c r="AE22" s="180" t="s">
        <v>352</v>
      </c>
      <c r="AF22" s="180" t="s">
        <v>352</v>
      </c>
      <c r="AG22" s="180" t="s">
        <v>352</v>
      </c>
      <c r="AH22" s="180" t="s">
        <v>352</v>
      </c>
      <c r="AI22" s="180" t="s">
        <v>352</v>
      </c>
      <c r="AJ22" s="180" t="s">
        <v>352</v>
      </c>
      <c r="AK22" s="180" t="s">
        <v>352</v>
      </c>
      <c r="AL22" s="180" t="s">
        <v>352</v>
      </c>
      <c r="AM22" s="180" t="s">
        <v>352</v>
      </c>
      <c r="AN22" s="180" t="s">
        <v>352</v>
      </c>
      <c r="AO22" s="180" t="s">
        <v>352</v>
      </c>
      <c r="AP22" s="180" t="s">
        <v>352</v>
      </c>
      <c r="AQ22" s="180" t="s">
        <v>352</v>
      </c>
      <c r="AR22" s="180" t="s">
        <v>352</v>
      </c>
      <c r="AS22" s="180" t="s">
        <v>352</v>
      </c>
      <c r="AT22" s="264" t="s">
        <v>352</v>
      </c>
      <c r="AU22" s="264" t="s">
        <v>352</v>
      </c>
      <c r="AV22" s="180" t="s">
        <v>352</v>
      </c>
      <c r="AW22" s="264" t="s">
        <v>352</v>
      </c>
      <c r="AX22" s="180" t="s">
        <v>352</v>
      </c>
      <c r="AY22" s="180" t="s">
        <v>352</v>
      </c>
      <c r="AZ22" s="180" t="s">
        <v>352</v>
      </c>
      <c r="BA22" s="180" t="s">
        <v>352</v>
      </c>
      <c r="BB22" s="180" t="s">
        <v>352</v>
      </c>
      <c r="BC22" s="180" t="s">
        <v>352</v>
      </c>
      <c r="BD22" s="180" t="s">
        <v>352</v>
      </c>
      <c r="BE22" s="180" t="s">
        <v>352</v>
      </c>
      <c r="BF22" s="180" t="s">
        <v>352</v>
      </c>
      <c r="BG22" s="180" t="s">
        <v>352</v>
      </c>
      <c r="BH22" s="180" t="s">
        <v>352</v>
      </c>
      <c r="BI22" s="180" t="s">
        <v>352</v>
      </c>
      <c r="BJ22" s="180" t="s">
        <v>352</v>
      </c>
    </row>
    <row r="23" spans="1:62" ht="14.1" customHeight="1">
      <c r="A23" s="308" t="s">
        <v>2</v>
      </c>
      <c r="B23" s="308" t="s">
        <v>86</v>
      </c>
      <c r="C23" s="264" t="s">
        <v>352</v>
      </c>
      <c r="D23" s="264" t="s">
        <v>352</v>
      </c>
      <c r="E23" s="264" t="s">
        <v>352</v>
      </c>
      <c r="F23" s="180" t="s">
        <v>352</v>
      </c>
      <c r="G23" s="180" t="s">
        <v>352</v>
      </c>
      <c r="H23" s="180" t="s">
        <v>352</v>
      </c>
      <c r="I23" s="180" t="s">
        <v>352</v>
      </c>
      <c r="J23" s="180" t="s">
        <v>352</v>
      </c>
      <c r="K23" s="180" t="s">
        <v>352</v>
      </c>
      <c r="L23" s="180" t="s">
        <v>352</v>
      </c>
      <c r="M23" s="180" t="s">
        <v>352</v>
      </c>
      <c r="N23" s="180" t="s">
        <v>352</v>
      </c>
      <c r="O23" s="180" t="s">
        <v>352</v>
      </c>
      <c r="P23" s="180" t="s">
        <v>352</v>
      </c>
      <c r="Q23" s="180" t="s">
        <v>352</v>
      </c>
      <c r="R23" s="180" t="s">
        <v>352</v>
      </c>
      <c r="S23" s="180" t="s">
        <v>352</v>
      </c>
      <c r="T23" s="180" t="s">
        <v>352</v>
      </c>
      <c r="U23" s="180" t="s">
        <v>352</v>
      </c>
      <c r="V23" s="180" t="s">
        <v>352</v>
      </c>
      <c r="W23" s="180" t="s">
        <v>352</v>
      </c>
      <c r="X23" s="180" t="s">
        <v>352</v>
      </c>
      <c r="Y23" s="264" t="s">
        <v>352</v>
      </c>
      <c r="Z23" s="180" t="s">
        <v>352</v>
      </c>
      <c r="AA23" s="264" t="s">
        <v>352</v>
      </c>
      <c r="AB23" s="180" t="s">
        <v>352</v>
      </c>
      <c r="AC23" s="180" t="s">
        <v>352</v>
      </c>
      <c r="AD23" s="180" t="s">
        <v>352</v>
      </c>
      <c r="AE23" s="180" t="s">
        <v>352</v>
      </c>
      <c r="AF23" s="180" t="s">
        <v>352</v>
      </c>
      <c r="AG23" s="180" t="s">
        <v>352</v>
      </c>
      <c r="AH23" s="180" t="s">
        <v>352</v>
      </c>
      <c r="AI23" s="180" t="s">
        <v>352</v>
      </c>
      <c r="AJ23" s="180" t="s">
        <v>352</v>
      </c>
      <c r="AK23" s="180" t="s">
        <v>352</v>
      </c>
      <c r="AL23" s="180" t="s">
        <v>352</v>
      </c>
      <c r="AM23" s="180" t="s">
        <v>352</v>
      </c>
      <c r="AN23" s="180" t="s">
        <v>352</v>
      </c>
      <c r="AO23" s="180" t="s">
        <v>352</v>
      </c>
      <c r="AP23" s="180" t="s">
        <v>352</v>
      </c>
      <c r="AQ23" s="180" t="s">
        <v>352</v>
      </c>
      <c r="AR23" s="180" t="s">
        <v>352</v>
      </c>
      <c r="AS23" s="180" t="s">
        <v>352</v>
      </c>
      <c r="AT23" s="180" t="s">
        <v>352</v>
      </c>
      <c r="AU23" s="180" t="s">
        <v>352</v>
      </c>
      <c r="AV23" s="180" t="s">
        <v>352</v>
      </c>
      <c r="AW23" s="180" t="s">
        <v>352</v>
      </c>
      <c r="AX23" s="180" t="s">
        <v>352</v>
      </c>
      <c r="AY23" s="180" t="s">
        <v>352</v>
      </c>
      <c r="AZ23" s="180" t="s">
        <v>352</v>
      </c>
      <c r="BA23" s="180" t="s">
        <v>352</v>
      </c>
      <c r="BB23" s="180" t="s">
        <v>352</v>
      </c>
      <c r="BC23" s="180" t="s">
        <v>352</v>
      </c>
      <c r="BD23" s="180" t="s">
        <v>352</v>
      </c>
      <c r="BE23" s="180" t="s">
        <v>352</v>
      </c>
      <c r="BF23" s="180" t="s">
        <v>352</v>
      </c>
      <c r="BG23" s="180" t="s">
        <v>352</v>
      </c>
      <c r="BH23" s="180" t="s">
        <v>352</v>
      </c>
      <c r="BI23" s="180" t="s">
        <v>352</v>
      </c>
      <c r="BJ23" s="180" t="s">
        <v>352</v>
      </c>
    </row>
    <row r="24" spans="1:62" ht="14.1" customHeight="1">
      <c r="A24" s="308" t="s">
        <v>2</v>
      </c>
      <c r="B24" s="308" t="s">
        <v>351</v>
      </c>
      <c r="C24" s="264">
        <v>4.661654135338346</v>
      </c>
      <c r="D24" s="264">
        <v>4.992248062015504</v>
      </c>
      <c r="E24" s="264">
        <v>5.097744360902255</v>
      </c>
      <c r="F24" s="180">
        <v>4.1395348837209305</v>
      </c>
      <c r="G24" s="180">
        <v>4.626760563380282</v>
      </c>
      <c r="H24" s="180">
        <v>4.54</v>
      </c>
      <c r="I24" s="180">
        <v>4.348837209302325</v>
      </c>
      <c r="J24" s="180">
        <v>4.639240506329114</v>
      </c>
      <c r="K24" s="180">
        <v>4.341935483870968</v>
      </c>
      <c r="L24" s="180">
        <v>4.389937106918239</v>
      </c>
      <c r="M24" s="180">
        <v>4.178571428571429</v>
      </c>
      <c r="N24" s="180">
        <v>4.248407643312102</v>
      </c>
      <c r="O24" s="180">
        <v>4.012422360248447</v>
      </c>
      <c r="P24" s="264">
        <v>3.6792452830188678</v>
      </c>
      <c r="Q24" s="180">
        <v>4.386904761904762</v>
      </c>
      <c r="R24" s="180">
        <v>3.904494382022472</v>
      </c>
      <c r="S24" s="180">
        <v>4.5</v>
      </c>
      <c r="T24" s="180">
        <v>4.067415730337078</v>
      </c>
      <c r="U24" s="180">
        <v>3.977401129943503</v>
      </c>
      <c r="V24" s="180">
        <v>4.355555555555555</v>
      </c>
      <c r="W24" s="180">
        <v>4.121951219512195</v>
      </c>
      <c r="X24" s="180">
        <v>4.315789473684211</v>
      </c>
      <c r="Y24" s="264">
        <v>3.5555555555555554</v>
      </c>
      <c r="Z24" s="180">
        <v>4.401162790697675</v>
      </c>
      <c r="AA24" s="264">
        <v>3.603550295857988</v>
      </c>
      <c r="AB24" s="180">
        <v>3.245398773006135</v>
      </c>
      <c r="AC24" s="180">
        <v>3.171974522292994</v>
      </c>
      <c r="AD24" s="180">
        <v>3.0171428571428573</v>
      </c>
      <c r="AE24" s="180">
        <v>2.9375</v>
      </c>
      <c r="AF24" s="180">
        <v>2.8860759493670884</v>
      </c>
      <c r="AG24" s="180">
        <v>2.8223684210526314</v>
      </c>
      <c r="AH24" s="180">
        <v>2.8666666666666667</v>
      </c>
      <c r="AI24" s="180">
        <v>3.593103448275862</v>
      </c>
      <c r="AJ24" s="180">
        <v>3.418918918918919</v>
      </c>
      <c r="AK24" s="180">
        <v>2.9444444444444446</v>
      </c>
      <c r="AL24" s="180">
        <v>4.129496402877698</v>
      </c>
      <c r="AM24" s="180">
        <v>3.9361702127659575</v>
      </c>
      <c r="AN24" s="180">
        <v>4.389830508474576</v>
      </c>
      <c r="AO24" s="180">
        <v>5.056910569105691</v>
      </c>
      <c r="AP24" s="180">
        <v>4.5508474576271185</v>
      </c>
      <c r="AQ24" s="180">
        <v>4.794871794871795</v>
      </c>
      <c r="AR24" s="180">
        <v>5.172131147540983</v>
      </c>
      <c r="AS24" s="180">
        <v>5.254545454545455</v>
      </c>
      <c r="AT24" s="264">
        <v>4.929203539823009</v>
      </c>
      <c r="AU24" s="264">
        <v>5.1891891891891895</v>
      </c>
      <c r="AV24" s="180">
        <v>4.558558558558558</v>
      </c>
      <c r="AW24" s="264">
        <v>4.75</v>
      </c>
      <c r="AX24" s="180">
        <v>4.831775700934579</v>
      </c>
      <c r="AY24" s="180">
        <v>5.085106382978723</v>
      </c>
      <c r="AZ24" s="180">
        <v>4.900990099009901</v>
      </c>
      <c r="BA24" s="180">
        <v>5.137254901960785</v>
      </c>
      <c r="BB24" s="180">
        <v>4.838709677419355</v>
      </c>
      <c r="BC24" s="180">
        <v>4.900990099009901</v>
      </c>
      <c r="BD24" s="180">
        <v>5.488372093023256</v>
      </c>
      <c r="BE24" s="180">
        <v>5.3164556962025316</v>
      </c>
      <c r="BF24" s="180">
        <v>5.550561797752809</v>
      </c>
      <c r="BG24" s="180">
        <v>5.528735632183908</v>
      </c>
      <c r="BH24" s="180">
        <v>5.2</v>
      </c>
      <c r="BI24" s="180">
        <v>4.829545454545454</v>
      </c>
      <c r="BJ24" s="180">
        <v>4.030927835051546</v>
      </c>
    </row>
    <row r="25" spans="1:62" ht="14.1" customHeight="1">
      <c r="A25" s="308" t="s">
        <v>2</v>
      </c>
      <c r="B25" s="308" t="s">
        <v>20</v>
      </c>
      <c r="C25" s="264">
        <v>4.661654135338346</v>
      </c>
      <c r="D25" s="264">
        <v>4.992248062015504</v>
      </c>
      <c r="E25" s="264">
        <v>5.097744360902255</v>
      </c>
      <c r="F25" s="180">
        <v>4.1395348837209305</v>
      </c>
      <c r="G25" s="264">
        <v>4.626760563380282</v>
      </c>
      <c r="H25" s="264">
        <v>4.54</v>
      </c>
      <c r="I25" s="264">
        <v>4.348837209302325</v>
      </c>
      <c r="J25" s="264">
        <v>4.639240506329114</v>
      </c>
      <c r="K25" s="264">
        <v>4.341935483870968</v>
      </c>
      <c r="L25" s="264">
        <v>4.389937106918239</v>
      </c>
      <c r="M25" s="264">
        <v>4.178571428571429</v>
      </c>
      <c r="N25" s="180">
        <v>4.248407643312102</v>
      </c>
      <c r="O25" s="180">
        <v>4.012422360248447</v>
      </c>
      <c r="P25" s="264">
        <v>3.6792452830188678</v>
      </c>
      <c r="Q25" s="180">
        <v>4.386904761904762</v>
      </c>
      <c r="R25" s="180">
        <v>3.904494382022472</v>
      </c>
      <c r="S25" s="180">
        <v>4.5</v>
      </c>
      <c r="T25" s="180">
        <v>4.067415730337078</v>
      </c>
      <c r="U25" s="180">
        <v>3.977401129943503</v>
      </c>
      <c r="V25" s="180">
        <v>4.355555555555555</v>
      </c>
      <c r="W25" s="180">
        <v>4.121951219512195</v>
      </c>
      <c r="X25" s="180">
        <v>4.315789473684211</v>
      </c>
      <c r="Y25" s="264">
        <v>3.5555555555555554</v>
      </c>
      <c r="Z25" s="180">
        <v>4.401162790697675</v>
      </c>
      <c r="AA25" s="264">
        <v>3.603550295857988</v>
      </c>
      <c r="AB25" s="180">
        <v>3.245398773006135</v>
      </c>
      <c r="AC25" s="180">
        <v>3.171974522292994</v>
      </c>
      <c r="AD25" s="180">
        <v>3.0171428571428573</v>
      </c>
      <c r="AE25" s="180">
        <v>2.9375</v>
      </c>
      <c r="AF25" s="180">
        <v>2.8860759493670884</v>
      </c>
      <c r="AG25" s="180">
        <v>2.8223684210526314</v>
      </c>
      <c r="AH25" s="180">
        <v>2.8666666666666667</v>
      </c>
      <c r="AI25" s="180">
        <v>3.593103448275862</v>
      </c>
      <c r="AJ25" s="180">
        <v>3.418918918918919</v>
      </c>
      <c r="AK25" s="180">
        <v>2.9444444444444446</v>
      </c>
      <c r="AL25" s="180">
        <v>4.129496402877698</v>
      </c>
      <c r="AM25" s="180">
        <v>3.9361702127659575</v>
      </c>
      <c r="AN25" s="180">
        <v>4.389830508474576</v>
      </c>
      <c r="AO25" s="180">
        <v>5.056910569105691</v>
      </c>
      <c r="AP25" s="180">
        <v>4.5508474576271185</v>
      </c>
      <c r="AQ25" s="180">
        <v>4.794871794871795</v>
      </c>
      <c r="AR25" s="180">
        <v>5.172131147540983</v>
      </c>
      <c r="AS25" s="180">
        <v>5.254545454545455</v>
      </c>
      <c r="AT25" s="264">
        <v>4.929203539823009</v>
      </c>
      <c r="AU25" s="264">
        <v>5.1891891891891895</v>
      </c>
      <c r="AV25" s="180">
        <v>4.558558558558558</v>
      </c>
      <c r="AW25" s="264">
        <v>4.75</v>
      </c>
      <c r="AX25" s="180">
        <v>4.831775700934579</v>
      </c>
      <c r="AY25" s="180">
        <v>5.085106382978723</v>
      </c>
      <c r="AZ25" s="180">
        <v>4.900990099009901</v>
      </c>
      <c r="BA25" s="180">
        <v>5.137254901960785</v>
      </c>
      <c r="BB25" s="180">
        <v>4.838709677419355</v>
      </c>
      <c r="BC25" s="180">
        <v>4.900990099009901</v>
      </c>
      <c r="BD25" s="180">
        <v>5.488372093023256</v>
      </c>
      <c r="BE25" s="180">
        <v>5.3164556962025316</v>
      </c>
      <c r="BF25" s="180">
        <v>5.550561797752809</v>
      </c>
      <c r="BG25" s="180">
        <v>5.528735632183908</v>
      </c>
      <c r="BH25" s="180">
        <v>5.2</v>
      </c>
      <c r="BI25" s="180">
        <v>4.829545454545454</v>
      </c>
      <c r="BJ25" s="180">
        <v>4.030927835051546</v>
      </c>
    </row>
    <row r="27" ht="12" customHeight="1">
      <c r="A27" s="353" t="s">
        <v>357</v>
      </c>
    </row>
    <row r="28" ht="12" customHeight="1">
      <c r="A28" s="353" t="s">
        <v>358</v>
      </c>
    </row>
    <row r="32" spans="1:62" ht="12" customHeight="1">
      <c r="A32" s="350"/>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v>1</v>
      </c>
      <c r="AN32" s="350">
        <v>2</v>
      </c>
      <c r="AO32" s="350">
        <v>3</v>
      </c>
      <c r="AP32" s="350">
        <v>4</v>
      </c>
      <c r="AQ32" s="350">
        <v>5</v>
      </c>
      <c r="AR32" s="350">
        <v>6</v>
      </c>
      <c r="AS32" s="350">
        <v>7</v>
      </c>
      <c r="AT32" s="350">
        <v>8</v>
      </c>
      <c r="AU32" s="350">
        <v>9</v>
      </c>
      <c r="AV32" s="350">
        <v>10</v>
      </c>
      <c r="AW32" s="350">
        <v>11</v>
      </c>
      <c r="AX32" s="350">
        <v>12</v>
      </c>
      <c r="AY32" s="350">
        <v>13</v>
      </c>
      <c r="AZ32" s="350">
        <v>14</v>
      </c>
      <c r="BA32" s="350">
        <v>15</v>
      </c>
      <c r="BB32" s="350">
        <v>16</v>
      </c>
      <c r="BC32" s="350">
        <v>17</v>
      </c>
      <c r="BD32" s="350">
        <v>18</v>
      </c>
      <c r="BE32" s="350">
        <v>19</v>
      </c>
      <c r="BF32" s="350">
        <v>20</v>
      </c>
      <c r="BG32" s="350">
        <v>21</v>
      </c>
      <c r="BH32" s="350">
        <v>22</v>
      </c>
      <c r="BI32" s="350">
        <v>23</v>
      </c>
      <c r="BJ32" s="350">
        <v>24</v>
      </c>
    </row>
  </sheetData>
  <sheetProtection algorithmName="SHA-512" hashValue="fN/snXW0SgjXV9qJIp4o3zP0B+Su4ACfs4teqj8aIiPl7wwmw7YyilDPO8Ru4vVAphmgQ77MN5FS52XHfLZCRw==" saltValue="KkFVH0Ym3uKvHiKZwkmRnQ==" spinCount="100000" sheet="1" objects="1" scenarios="1"/>
  <mergeCells count="9">
    <mergeCell ref="A11:BJ11"/>
    <mergeCell ref="A16:BJ16"/>
    <mergeCell ref="A21:BJ21"/>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1A38-8329-434C-8EDA-934B7CC29415}">
  <sheetPr>
    <tabColor theme="1"/>
    <pageSetUpPr fitToPage="1"/>
  </sheetPr>
  <dimension ref="A1:BJ32"/>
  <sheetViews>
    <sheetView workbookViewId="0" topLeftCell="A1">
      <selection activeCell="A3" sqref="A3"/>
    </sheetView>
  </sheetViews>
  <sheetFormatPr defaultColWidth="11.421875" defaultRowHeight="12" customHeight="1"/>
  <cols>
    <col min="1" max="1" width="43.7109375" style="350" bestFit="1" customWidth="1"/>
    <col min="2" max="2" width="30.7109375" style="350" bestFit="1" customWidth="1"/>
    <col min="3" max="62" width="10.7109375" style="350" bestFit="1" customWidth="1"/>
    <col min="63" max="16384" width="11.421875" style="350" customWidth="1"/>
  </cols>
  <sheetData>
    <row r="1" spans="1:62" ht="15.95" customHeight="1">
      <c r="A1" s="382" t="s">
        <v>312</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row>
    <row r="2" spans="1:62" ht="15.95" customHeight="1">
      <c r="A2" s="382" t="s">
        <v>343</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4"/>
      <c r="BF2" s="394"/>
      <c r="BG2" s="394"/>
      <c r="BH2" s="394"/>
      <c r="BI2" s="394"/>
      <c r="BJ2" s="394"/>
    </row>
    <row r="3" ht="12" customHeight="1">
      <c r="A3" s="349"/>
    </row>
    <row r="4" spans="1:62" ht="14.1" customHeight="1">
      <c r="A4" s="392" t="s">
        <v>2</v>
      </c>
      <c r="B4" s="392"/>
      <c r="C4" s="392" t="s">
        <v>199</v>
      </c>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row>
    <row r="5" spans="1:62" ht="14.1" customHeight="1">
      <c r="A5" s="392" t="s">
        <v>2</v>
      </c>
      <c r="B5" s="392"/>
      <c r="C5" s="348" t="s">
        <v>198</v>
      </c>
      <c r="D5" s="348" t="s">
        <v>197</v>
      </c>
      <c r="E5" s="348" t="s">
        <v>196</v>
      </c>
      <c r="F5" s="348" t="s">
        <v>195</v>
      </c>
      <c r="G5" s="348" t="s">
        <v>194</v>
      </c>
      <c r="H5" s="348" t="s">
        <v>193</v>
      </c>
      <c r="I5" s="348" t="s">
        <v>192</v>
      </c>
      <c r="J5" s="348" t="s">
        <v>191</v>
      </c>
      <c r="K5" s="348" t="s">
        <v>190</v>
      </c>
      <c r="L5" s="348" t="s">
        <v>189</v>
      </c>
      <c r="M5" s="348" t="s">
        <v>188</v>
      </c>
      <c r="N5" s="348" t="s">
        <v>187</v>
      </c>
      <c r="O5" s="348" t="s">
        <v>186</v>
      </c>
      <c r="P5" s="348" t="s">
        <v>185</v>
      </c>
      <c r="Q5" s="348" t="s">
        <v>184</v>
      </c>
      <c r="R5" s="348" t="s">
        <v>183</v>
      </c>
      <c r="S5" s="348" t="s">
        <v>182</v>
      </c>
      <c r="T5" s="348" t="s">
        <v>181</v>
      </c>
      <c r="U5" s="348" t="s">
        <v>180</v>
      </c>
      <c r="V5" s="348" t="s">
        <v>179</v>
      </c>
      <c r="W5" s="348" t="s">
        <v>178</v>
      </c>
      <c r="X5" s="348" t="s">
        <v>177</v>
      </c>
      <c r="Y5" s="348" t="s">
        <v>176</v>
      </c>
      <c r="Z5" s="348" t="s">
        <v>175</v>
      </c>
      <c r="AA5" s="348" t="s">
        <v>174</v>
      </c>
      <c r="AB5" s="348" t="s">
        <v>173</v>
      </c>
      <c r="AC5" s="348" t="s">
        <v>172</v>
      </c>
      <c r="AD5" s="348" t="s">
        <v>171</v>
      </c>
      <c r="AE5" s="348" t="s">
        <v>170</v>
      </c>
      <c r="AF5" s="348" t="s">
        <v>169</v>
      </c>
      <c r="AG5" s="348" t="s">
        <v>168</v>
      </c>
      <c r="AH5" s="348" t="s">
        <v>167</v>
      </c>
      <c r="AI5" s="348" t="s">
        <v>166</v>
      </c>
      <c r="AJ5" s="348" t="s">
        <v>165</v>
      </c>
      <c r="AK5" s="348" t="s">
        <v>164</v>
      </c>
      <c r="AL5" s="348" t="s">
        <v>163</v>
      </c>
      <c r="AM5" s="348" t="s">
        <v>162</v>
      </c>
      <c r="AN5" s="348" t="s">
        <v>161</v>
      </c>
      <c r="AO5" s="348" t="s">
        <v>160</v>
      </c>
      <c r="AP5" s="348" t="s">
        <v>159</v>
      </c>
      <c r="AQ5" s="348" t="s">
        <v>158</v>
      </c>
      <c r="AR5" s="348" t="s">
        <v>157</v>
      </c>
      <c r="AS5" s="348" t="s">
        <v>156</v>
      </c>
      <c r="AT5" s="348" t="s">
        <v>155</v>
      </c>
      <c r="AU5" s="348" t="s">
        <v>154</v>
      </c>
      <c r="AV5" s="348" t="s">
        <v>153</v>
      </c>
      <c r="AW5" s="348" t="s">
        <v>152</v>
      </c>
      <c r="AX5" s="348" t="s">
        <v>151</v>
      </c>
      <c r="AY5" s="348" t="s">
        <v>150</v>
      </c>
      <c r="AZ5" s="348" t="s">
        <v>149</v>
      </c>
      <c r="BA5" s="348" t="s">
        <v>148</v>
      </c>
      <c r="BB5" s="348" t="s">
        <v>147</v>
      </c>
      <c r="BC5" s="348" t="s">
        <v>146</v>
      </c>
      <c r="BD5" s="348" t="s">
        <v>145</v>
      </c>
      <c r="BE5" s="348" t="s">
        <v>144</v>
      </c>
      <c r="BF5" s="348" t="s">
        <v>143</v>
      </c>
      <c r="BG5" s="348" t="s">
        <v>142</v>
      </c>
      <c r="BH5" s="348" t="s">
        <v>141</v>
      </c>
      <c r="BI5" s="348" t="s">
        <v>140</v>
      </c>
      <c r="BJ5" s="348" t="s">
        <v>139</v>
      </c>
    </row>
    <row r="6" spans="1:62" ht="14.1" customHeight="1">
      <c r="A6" s="183" t="s">
        <v>138</v>
      </c>
      <c r="B6" s="183" t="s">
        <v>137</v>
      </c>
      <c r="C6" s="392" t="s">
        <v>2</v>
      </c>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row>
    <row r="7" spans="1:62" ht="14.1" customHeight="1">
      <c r="A7" s="262" t="s">
        <v>136</v>
      </c>
      <c r="B7" s="181" t="s">
        <v>353</v>
      </c>
      <c r="C7" s="263">
        <v>2940</v>
      </c>
      <c r="D7" s="263">
        <v>2940</v>
      </c>
      <c r="E7" s="263">
        <v>2940</v>
      </c>
      <c r="F7" s="263">
        <v>2940</v>
      </c>
      <c r="G7" s="263">
        <v>2940</v>
      </c>
      <c r="H7" s="263">
        <v>2940</v>
      </c>
      <c r="I7" s="263">
        <v>2726</v>
      </c>
      <c r="J7" s="263">
        <v>2726</v>
      </c>
      <c r="K7" s="263">
        <v>2726</v>
      </c>
      <c r="L7" s="263">
        <v>2726</v>
      </c>
      <c r="M7" s="263">
        <v>2726</v>
      </c>
      <c r="N7" s="263">
        <v>2726</v>
      </c>
      <c r="O7" s="263">
        <v>2726</v>
      </c>
      <c r="P7" s="263">
        <v>2726</v>
      </c>
      <c r="Q7" s="263">
        <v>2726</v>
      </c>
      <c r="R7" s="263">
        <v>2726</v>
      </c>
      <c r="S7" s="263">
        <v>2726</v>
      </c>
      <c r="T7" s="263">
        <v>2726</v>
      </c>
      <c r="U7" s="263">
        <v>2522</v>
      </c>
      <c r="V7" s="263">
        <v>2522</v>
      </c>
      <c r="W7" s="263">
        <v>2522</v>
      </c>
      <c r="X7" s="263">
        <v>2522</v>
      </c>
      <c r="Y7" s="263">
        <v>2522</v>
      </c>
      <c r="Z7" s="263">
        <v>2522</v>
      </c>
      <c r="AA7" s="263">
        <v>2522</v>
      </c>
      <c r="AB7" s="263">
        <v>2522</v>
      </c>
      <c r="AC7" s="263">
        <v>2522</v>
      </c>
      <c r="AD7" s="263">
        <v>2522</v>
      </c>
      <c r="AE7" s="263">
        <v>2522</v>
      </c>
      <c r="AF7" s="263">
        <v>2522</v>
      </c>
      <c r="AG7" s="263">
        <v>2341</v>
      </c>
      <c r="AH7" s="263">
        <v>2341</v>
      </c>
      <c r="AI7" s="263">
        <v>2341</v>
      </c>
      <c r="AJ7" s="263">
        <v>2341</v>
      </c>
      <c r="AK7" s="263">
        <v>2341</v>
      </c>
      <c r="AL7" s="263">
        <v>2341</v>
      </c>
      <c r="AM7" s="263">
        <v>2341</v>
      </c>
      <c r="AN7" s="263">
        <v>2341</v>
      </c>
      <c r="AO7" s="263">
        <v>2341</v>
      </c>
      <c r="AP7" s="263">
        <v>2341</v>
      </c>
      <c r="AQ7" s="263">
        <v>2341</v>
      </c>
      <c r="AR7" s="263">
        <v>2341</v>
      </c>
      <c r="AS7" s="263">
        <v>2116</v>
      </c>
      <c r="AT7" s="263">
        <v>2116</v>
      </c>
      <c r="AU7" s="263">
        <v>2116</v>
      </c>
      <c r="AV7" s="263">
        <v>2116</v>
      </c>
      <c r="AW7" s="263">
        <v>2116</v>
      </c>
      <c r="AX7" s="263">
        <v>2116</v>
      </c>
      <c r="AY7" s="263">
        <v>2116</v>
      </c>
      <c r="AZ7" s="263">
        <v>2116</v>
      </c>
      <c r="BA7" s="263">
        <v>2116</v>
      </c>
      <c r="BB7" s="263">
        <v>2116</v>
      </c>
      <c r="BC7" s="263">
        <v>2116</v>
      </c>
      <c r="BD7" s="263">
        <v>2116</v>
      </c>
      <c r="BE7" s="263">
        <v>1828</v>
      </c>
      <c r="BF7" s="263">
        <v>1828</v>
      </c>
      <c r="BG7" s="263">
        <v>1828</v>
      </c>
      <c r="BH7" s="263">
        <v>1828</v>
      </c>
      <c r="BI7" s="263">
        <v>1828</v>
      </c>
      <c r="BJ7" s="263">
        <v>1828</v>
      </c>
    </row>
    <row r="8" spans="1:62" ht="14.1" customHeight="1">
      <c r="A8" s="262" t="s">
        <v>136</v>
      </c>
      <c r="B8" s="181" t="s">
        <v>354</v>
      </c>
      <c r="C8" s="180">
        <v>1526</v>
      </c>
      <c r="D8" s="180">
        <v>1579</v>
      </c>
      <c r="E8" s="180">
        <v>1585</v>
      </c>
      <c r="F8" s="180">
        <v>1563</v>
      </c>
      <c r="G8" s="180">
        <v>1563</v>
      </c>
      <c r="H8" s="180">
        <v>1525</v>
      </c>
      <c r="I8" s="180">
        <v>1508</v>
      </c>
      <c r="J8" s="180">
        <v>1524</v>
      </c>
      <c r="K8" s="180">
        <v>1582</v>
      </c>
      <c r="L8" s="180">
        <v>1594</v>
      </c>
      <c r="M8" s="180">
        <v>1615</v>
      </c>
      <c r="N8" s="180">
        <v>1624</v>
      </c>
      <c r="O8" s="180">
        <v>1629</v>
      </c>
      <c r="P8" s="180">
        <v>1668</v>
      </c>
      <c r="Q8" s="180">
        <v>1658</v>
      </c>
      <c r="R8" s="180">
        <v>1660</v>
      </c>
      <c r="S8" s="180">
        <v>1665</v>
      </c>
      <c r="T8" s="180">
        <v>1704</v>
      </c>
      <c r="U8" s="180">
        <v>1636</v>
      </c>
      <c r="V8" s="180">
        <v>1610</v>
      </c>
      <c r="W8" s="180">
        <v>1620</v>
      </c>
      <c r="X8" s="180">
        <v>1582</v>
      </c>
      <c r="Y8" s="180">
        <v>1618</v>
      </c>
      <c r="Z8" s="180">
        <v>1658</v>
      </c>
      <c r="AA8" s="180">
        <v>1651</v>
      </c>
      <c r="AB8" s="180">
        <v>1633</v>
      </c>
      <c r="AC8" s="180">
        <v>1669</v>
      </c>
      <c r="AD8" s="180">
        <v>1668</v>
      </c>
      <c r="AE8" s="180">
        <v>1678</v>
      </c>
      <c r="AF8" s="180">
        <v>1674</v>
      </c>
      <c r="AG8" s="180">
        <v>1654</v>
      </c>
      <c r="AH8" s="180">
        <v>1593</v>
      </c>
      <c r="AI8" s="180">
        <v>1634</v>
      </c>
      <c r="AJ8" s="180">
        <v>1620</v>
      </c>
      <c r="AK8" s="180">
        <v>1607</v>
      </c>
      <c r="AL8" s="180">
        <v>1625</v>
      </c>
      <c r="AM8" s="180">
        <v>1590</v>
      </c>
      <c r="AN8" s="180">
        <v>1600</v>
      </c>
      <c r="AO8" s="180">
        <v>1522</v>
      </c>
      <c r="AP8" s="180">
        <v>1483</v>
      </c>
      <c r="AQ8" s="180">
        <v>1501</v>
      </c>
      <c r="AR8" s="180">
        <v>1489</v>
      </c>
      <c r="AS8" s="180">
        <v>1481</v>
      </c>
      <c r="AT8" s="180">
        <v>1452</v>
      </c>
      <c r="AU8" s="180">
        <v>1471</v>
      </c>
      <c r="AV8" s="180">
        <v>1464</v>
      </c>
      <c r="AW8" s="180">
        <v>1441</v>
      </c>
      <c r="AX8" s="180">
        <v>1451</v>
      </c>
      <c r="AY8" s="180">
        <v>1391</v>
      </c>
      <c r="AZ8" s="180">
        <v>1388</v>
      </c>
      <c r="BA8" s="180">
        <v>1383</v>
      </c>
      <c r="BB8" s="180">
        <v>1387</v>
      </c>
      <c r="BC8" s="180">
        <v>1376</v>
      </c>
      <c r="BD8" s="180">
        <v>1366</v>
      </c>
      <c r="BE8" s="180">
        <v>1349</v>
      </c>
      <c r="BF8" s="180">
        <v>1338</v>
      </c>
      <c r="BG8" s="180">
        <v>1323</v>
      </c>
      <c r="BH8" s="180">
        <v>1312</v>
      </c>
      <c r="BI8" s="180">
        <v>1303</v>
      </c>
      <c r="BJ8" s="180">
        <v>1292</v>
      </c>
    </row>
    <row r="9" spans="1:62" ht="14.1" customHeight="1">
      <c r="A9" s="262"/>
      <c r="B9" s="181" t="s">
        <v>355</v>
      </c>
      <c r="C9" s="182" t="s">
        <v>135</v>
      </c>
      <c r="D9" s="182" t="s">
        <v>135</v>
      </c>
      <c r="E9" s="182" t="s">
        <v>135</v>
      </c>
      <c r="F9" s="182" t="s">
        <v>135</v>
      </c>
      <c r="G9" s="182" t="s">
        <v>135</v>
      </c>
      <c r="H9" s="182" t="s">
        <v>135</v>
      </c>
      <c r="I9" s="182" t="s">
        <v>135</v>
      </c>
      <c r="J9" s="182" t="s">
        <v>135</v>
      </c>
      <c r="K9" s="182" t="s">
        <v>135</v>
      </c>
      <c r="L9" s="182" t="s">
        <v>135</v>
      </c>
      <c r="M9" s="182" t="s">
        <v>135</v>
      </c>
      <c r="N9" s="182" t="s">
        <v>135</v>
      </c>
      <c r="O9" s="180">
        <v>-7.2789115646258455</v>
      </c>
      <c r="P9" s="180">
        <v>-7.2789115646258455</v>
      </c>
      <c r="Q9" s="180">
        <v>-7.2789115646258455</v>
      </c>
      <c r="R9" s="180">
        <v>-7.2789115646258455</v>
      </c>
      <c r="S9" s="180">
        <v>-7.2789115646258455</v>
      </c>
      <c r="T9" s="180">
        <v>-7.2789115646258455</v>
      </c>
      <c r="U9" s="180">
        <v>-7.483492296404992</v>
      </c>
      <c r="V9" s="180">
        <v>-7.483492296404992</v>
      </c>
      <c r="W9" s="180">
        <v>-7.483492296404992</v>
      </c>
      <c r="X9" s="180">
        <v>-7.483492296404992</v>
      </c>
      <c r="Y9" s="180">
        <v>-7.483492296404992</v>
      </c>
      <c r="Z9" s="180">
        <v>-7.483492296404992</v>
      </c>
      <c r="AA9" s="180">
        <v>-7.483492296404992</v>
      </c>
      <c r="AB9" s="180">
        <v>-7.483492296404992</v>
      </c>
      <c r="AC9" s="180">
        <v>-7.483492296404992</v>
      </c>
      <c r="AD9" s="180">
        <v>-7.483492296404992</v>
      </c>
      <c r="AE9" s="180">
        <v>-7.483492296404992</v>
      </c>
      <c r="AF9" s="180">
        <v>-7.483492296404992</v>
      </c>
      <c r="AG9" s="180">
        <v>-7.176843774781916</v>
      </c>
      <c r="AH9" s="180">
        <v>-7.176843774781916</v>
      </c>
      <c r="AI9" s="180">
        <v>-7.176843774781916</v>
      </c>
      <c r="AJ9" s="180">
        <v>-7.176843774781916</v>
      </c>
      <c r="AK9" s="180">
        <v>-7.176843774781916</v>
      </c>
      <c r="AL9" s="180">
        <v>-7.176843774781916</v>
      </c>
      <c r="AM9" s="180">
        <v>-7.176843774781916</v>
      </c>
      <c r="AN9" s="180">
        <v>-7.176843774781916</v>
      </c>
      <c r="AO9" s="180">
        <v>-7.176843774781916</v>
      </c>
      <c r="AP9" s="180">
        <v>-7.176843774781916</v>
      </c>
      <c r="AQ9" s="180">
        <v>-7.176843774781916</v>
      </c>
      <c r="AR9" s="180">
        <v>-7.176843774781916</v>
      </c>
      <c r="AS9" s="180">
        <v>-9.611277231952153</v>
      </c>
      <c r="AT9" s="180">
        <v>-9.611277231952153</v>
      </c>
      <c r="AU9" s="180">
        <v>-9.611277231952153</v>
      </c>
      <c r="AV9" s="180">
        <v>-9.611277231952153</v>
      </c>
      <c r="AW9" s="180">
        <v>-9.611277231952153</v>
      </c>
      <c r="AX9" s="180">
        <v>-9.611277231952153</v>
      </c>
      <c r="AY9" s="180">
        <v>-9.611277231952153</v>
      </c>
      <c r="AZ9" s="180">
        <v>-9.611277231952153</v>
      </c>
      <c r="BA9" s="180">
        <v>-9.611277231952153</v>
      </c>
      <c r="BB9" s="180">
        <v>-9.611277231952153</v>
      </c>
      <c r="BC9" s="180">
        <v>-9.611277231952153</v>
      </c>
      <c r="BD9" s="180">
        <v>-9.611277231952153</v>
      </c>
      <c r="BE9" s="180">
        <v>-13.610586011342152</v>
      </c>
      <c r="BF9" s="180">
        <v>-13.610586011342152</v>
      </c>
      <c r="BG9" s="180">
        <v>-13.610586011342152</v>
      </c>
      <c r="BH9" s="180">
        <v>-13.610586011342152</v>
      </c>
      <c r="BI9" s="180">
        <v>-13.610586011342152</v>
      </c>
      <c r="BJ9" s="180">
        <v>-13.610586011342152</v>
      </c>
    </row>
    <row r="10" spans="1:62" ht="14.1" customHeight="1">
      <c r="A10" s="262"/>
      <c r="B10" s="181" t="s">
        <v>356</v>
      </c>
      <c r="C10" s="182" t="s">
        <v>135</v>
      </c>
      <c r="D10" s="182" t="s">
        <v>135</v>
      </c>
      <c r="E10" s="182" t="s">
        <v>135</v>
      </c>
      <c r="F10" s="182" t="s">
        <v>135</v>
      </c>
      <c r="G10" s="182" t="s">
        <v>135</v>
      </c>
      <c r="H10" s="182" t="s">
        <v>135</v>
      </c>
      <c r="I10" s="182" t="s">
        <v>135</v>
      </c>
      <c r="J10" s="182" t="s">
        <v>135</v>
      </c>
      <c r="K10" s="182" t="s">
        <v>135</v>
      </c>
      <c r="L10" s="182" t="s">
        <v>135</v>
      </c>
      <c r="M10" s="182" t="s">
        <v>135</v>
      </c>
      <c r="N10" s="182" t="s">
        <v>135</v>
      </c>
      <c r="O10" s="180">
        <v>6.749672346002611</v>
      </c>
      <c r="P10" s="180">
        <v>5.636478784040522</v>
      </c>
      <c r="Q10" s="180">
        <v>4.605678233438493</v>
      </c>
      <c r="R10" s="180">
        <v>6.206014075495836</v>
      </c>
      <c r="S10" s="180">
        <v>6.525911708253362</v>
      </c>
      <c r="T10" s="180">
        <v>11.737704918032787</v>
      </c>
      <c r="U10" s="180">
        <v>8.48806366047745</v>
      </c>
      <c r="V10" s="180">
        <v>5.643044619422577</v>
      </c>
      <c r="W10" s="180">
        <v>2.402022756005051</v>
      </c>
      <c r="X10" s="180">
        <v>-0.7528230865746499</v>
      </c>
      <c r="Y10" s="180">
        <v>0.18575851393189957</v>
      </c>
      <c r="Z10" s="180">
        <v>2.0935960591133007</v>
      </c>
      <c r="AA10" s="180">
        <v>1.3505217925107393</v>
      </c>
      <c r="AB10" s="180">
        <v>-2.0983213429256575</v>
      </c>
      <c r="AC10" s="180">
        <v>0.6634499396863669</v>
      </c>
      <c r="AD10" s="180">
        <v>0.48192771084336616</v>
      </c>
      <c r="AE10" s="180">
        <v>0.7807807807807876</v>
      </c>
      <c r="AF10" s="180">
        <v>-1.7605633802816878</v>
      </c>
      <c r="AG10" s="180">
        <v>1.1002444987775029</v>
      </c>
      <c r="AH10" s="180">
        <v>-1.055900621118011</v>
      </c>
      <c r="AI10" s="180">
        <v>0.8641975308641969</v>
      </c>
      <c r="AJ10" s="180">
        <v>2.402022756005051</v>
      </c>
      <c r="AK10" s="180">
        <v>-0.6798516687268275</v>
      </c>
      <c r="AL10" s="180">
        <v>-1.9903498190591118</v>
      </c>
      <c r="AM10" s="180">
        <v>-3.694730466384011</v>
      </c>
      <c r="AN10" s="180">
        <v>-2.02082057562768</v>
      </c>
      <c r="AO10" s="180">
        <v>-8.807669263031759</v>
      </c>
      <c r="AP10" s="180">
        <v>-11.09112709832134</v>
      </c>
      <c r="AQ10" s="180">
        <v>-10.548271752085814</v>
      </c>
      <c r="AR10" s="180">
        <v>-11.051373954599764</v>
      </c>
      <c r="AS10" s="180">
        <v>-10.459492140266025</v>
      </c>
      <c r="AT10" s="180">
        <v>-8.851224105461398</v>
      </c>
      <c r="AU10" s="180">
        <v>-9.975520195838438</v>
      </c>
      <c r="AV10" s="180">
        <v>-9.629629629629633</v>
      </c>
      <c r="AW10" s="180">
        <v>-10.329807093963906</v>
      </c>
      <c r="AX10" s="180">
        <v>-10.707692307692307</v>
      </c>
      <c r="AY10" s="180">
        <v>-12.51572327044025</v>
      </c>
      <c r="AZ10" s="180">
        <v>-13.249999999999995</v>
      </c>
      <c r="BA10" s="180">
        <v>-9.132720105124836</v>
      </c>
      <c r="BB10" s="180">
        <v>-6.473364801078896</v>
      </c>
      <c r="BC10" s="180">
        <v>-8.327781479013996</v>
      </c>
      <c r="BD10" s="180">
        <v>-8.260577568838146</v>
      </c>
      <c r="BE10" s="180">
        <v>-8.91289669142471</v>
      </c>
      <c r="BF10" s="180">
        <v>-7.851239669421483</v>
      </c>
      <c r="BG10" s="180">
        <v>-10.061182868796736</v>
      </c>
      <c r="BH10" s="180">
        <v>-10.382513661202186</v>
      </c>
      <c r="BI10" s="180">
        <v>-9.576682859125608</v>
      </c>
      <c r="BJ10" s="180">
        <v>-10.957960027567193</v>
      </c>
    </row>
    <row r="11" spans="1:62" ht="29.1" customHeight="1">
      <c r="A11" s="393" t="s">
        <v>130</v>
      </c>
      <c r="B11" s="393"/>
      <c r="C11" s="393"/>
      <c r="D11" s="393"/>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393"/>
      <c r="BG11" s="393"/>
      <c r="BH11" s="393"/>
      <c r="BI11" s="393"/>
      <c r="BJ11" s="393"/>
    </row>
    <row r="12" spans="1:62" ht="14.1" customHeight="1">
      <c r="A12" s="181" t="s">
        <v>134</v>
      </c>
      <c r="B12" s="181" t="s">
        <v>131</v>
      </c>
      <c r="C12" s="264" t="s">
        <v>352</v>
      </c>
      <c r="D12" s="264" t="s">
        <v>352</v>
      </c>
      <c r="E12" s="264" t="s">
        <v>352</v>
      </c>
      <c r="F12" s="180" t="s">
        <v>352</v>
      </c>
      <c r="G12" s="264" t="s">
        <v>352</v>
      </c>
      <c r="H12" s="264" t="s">
        <v>352</v>
      </c>
      <c r="I12" s="264" t="s">
        <v>352</v>
      </c>
      <c r="J12" s="264" t="s">
        <v>352</v>
      </c>
      <c r="K12" s="264" t="s">
        <v>352</v>
      </c>
      <c r="L12" s="264" t="s">
        <v>352</v>
      </c>
      <c r="M12" s="264" t="s">
        <v>352</v>
      </c>
      <c r="N12" s="180" t="s">
        <v>352</v>
      </c>
      <c r="O12" s="180" t="s">
        <v>352</v>
      </c>
      <c r="P12" s="264" t="s">
        <v>352</v>
      </c>
      <c r="Q12" s="180" t="s">
        <v>352</v>
      </c>
      <c r="R12" s="180" t="s">
        <v>352</v>
      </c>
      <c r="S12" s="180" t="s">
        <v>352</v>
      </c>
      <c r="T12" s="180" t="s">
        <v>352</v>
      </c>
      <c r="U12" s="180" t="s">
        <v>352</v>
      </c>
      <c r="V12" s="180" t="s">
        <v>352</v>
      </c>
      <c r="W12" s="180" t="s">
        <v>352</v>
      </c>
      <c r="X12" s="180" t="s">
        <v>352</v>
      </c>
      <c r="Y12" s="264" t="s">
        <v>352</v>
      </c>
      <c r="Z12" s="180" t="s">
        <v>352</v>
      </c>
      <c r="AA12" s="264" t="s">
        <v>352</v>
      </c>
      <c r="AB12" s="180" t="s">
        <v>352</v>
      </c>
      <c r="AC12" s="180" t="s">
        <v>352</v>
      </c>
      <c r="AD12" s="180" t="s">
        <v>352</v>
      </c>
      <c r="AE12" s="180" t="s">
        <v>352</v>
      </c>
      <c r="AF12" s="180" t="s">
        <v>352</v>
      </c>
      <c r="AG12" s="180" t="s">
        <v>352</v>
      </c>
      <c r="AH12" s="180" t="s">
        <v>352</v>
      </c>
      <c r="AI12" s="180" t="s">
        <v>352</v>
      </c>
      <c r="AJ12" s="180" t="s">
        <v>352</v>
      </c>
      <c r="AK12" s="180" t="s">
        <v>352</v>
      </c>
      <c r="AL12" s="180" t="s">
        <v>352</v>
      </c>
      <c r="AM12" s="180" t="s">
        <v>352</v>
      </c>
      <c r="AN12" s="180" t="s">
        <v>352</v>
      </c>
      <c r="AO12" s="180" t="s">
        <v>352</v>
      </c>
      <c r="AP12" s="180" t="s">
        <v>352</v>
      </c>
      <c r="AQ12" s="180" t="s">
        <v>352</v>
      </c>
      <c r="AR12" s="180" t="s">
        <v>352</v>
      </c>
      <c r="AS12" s="180" t="s">
        <v>352</v>
      </c>
      <c r="AT12" s="264" t="s">
        <v>352</v>
      </c>
      <c r="AU12" s="264" t="s">
        <v>352</v>
      </c>
      <c r="AV12" s="180" t="s">
        <v>352</v>
      </c>
      <c r="AW12" s="264" t="s">
        <v>352</v>
      </c>
      <c r="AX12" s="180" t="s">
        <v>352</v>
      </c>
      <c r="AY12" s="180" t="s">
        <v>352</v>
      </c>
      <c r="AZ12" s="180" t="s">
        <v>352</v>
      </c>
      <c r="BA12" s="180" t="s">
        <v>352</v>
      </c>
      <c r="BB12" s="180" t="s">
        <v>352</v>
      </c>
      <c r="BC12" s="180" t="s">
        <v>352</v>
      </c>
      <c r="BD12" s="180" t="s">
        <v>352</v>
      </c>
      <c r="BE12" s="180" t="s">
        <v>352</v>
      </c>
      <c r="BF12" s="180" t="s">
        <v>352</v>
      </c>
      <c r="BG12" s="180" t="s">
        <v>352</v>
      </c>
      <c r="BH12" s="180" t="s">
        <v>352</v>
      </c>
      <c r="BI12" s="180" t="s">
        <v>352</v>
      </c>
      <c r="BJ12" s="180" t="s">
        <v>352</v>
      </c>
    </row>
    <row r="13" spans="1:62" ht="14.1" customHeight="1">
      <c r="A13" s="181" t="s">
        <v>2</v>
      </c>
      <c r="B13" s="181" t="s">
        <v>86</v>
      </c>
      <c r="C13" s="264" t="s">
        <v>352</v>
      </c>
      <c r="D13" s="264" t="s">
        <v>352</v>
      </c>
      <c r="E13" s="264" t="s">
        <v>352</v>
      </c>
      <c r="F13" s="180" t="s">
        <v>352</v>
      </c>
      <c r="G13" s="180" t="s">
        <v>352</v>
      </c>
      <c r="H13" s="180" t="s">
        <v>352</v>
      </c>
      <c r="I13" s="180" t="s">
        <v>352</v>
      </c>
      <c r="J13" s="180" t="s">
        <v>352</v>
      </c>
      <c r="K13" s="180" t="s">
        <v>352</v>
      </c>
      <c r="L13" s="180" t="s">
        <v>352</v>
      </c>
      <c r="M13" s="180" t="s">
        <v>352</v>
      </c>
      <c r="N13" s="180" t="s">
        <v>352</v>
      </c>
      <c r="O13" s="180" t="s">
        <v>352</v>
      </c>
      <c r="P13" s="180" t="s">
        <v>352</v>
      </c>
      <c r="Q13" s="180" t="s">
        <v>352</v>
      </c>
      <c r="R13" s="180" t="s">
        <v>352</v>
      </c>
      <c r="S13" s="180" t="s">
        <v>352</v>
      </c>
      <c r="T13" s="180" t="s">
        <v>352</v>
      </c>
      <c r="U13" s="180" t="s">
        <v>352</v>
      </c>
      <c r="V13" s="180" t="s">
        <v>352</v>
      </c>
      <c r="W13" s="180" t="s">
        <v>352</v>
      </c>
      <c r="X13" s="180" t="s">
        <v>352</v>
      </c>
      <c r="Y13" s="264" t="s">
        <v>352</v>
      </c>
      <c r="Z13" s="180" t="s">
        <v>352</v>
      </c>
      <c r="AA13" s="264" t="s">
        <v>352</v>
      </c>
      <c r="AB13" s="180" t="s">
        <v>352</v>
      </c>
      <c r="AC13" s="180" t="s">
        <v>352</v>
      </c>
      <c r="AD13" s="180" t="s">
        <v>352</v>
      </c>
      <c r="AE13" s="180" t="s">
        <v>352</v>
      </c>
      <c r="AF13" s="180" t="s">
        <v>352</v>
      </c>
      <c r="AG13" s="180" t="s">
        <v>352</v>
      </c>
      <c r="AH13" s="180" t="s">
        <v>352</v>
      </c>
      <c r="AI13" s="180" t="s">
        <v>352</v>
      </c>
      <c r="AJ13" s="180" t="s">
        <v>352</v>
      </c>
      <c r="AK13" s="180" t="s">
        <v>352</v>
      </c>
      <c r="AL13" s="180" t="s">
        <v>352</v>
      </c>
      <c r="AM13" s="180" t="s">
        <v>352</v>
      </c>
      <c r="AN13" s="180" t="s">
        <v>352</v>
      </c>
      <c r="AO13" s="180" t="s">
        <v>352</v>
      </c>
      <c r="AP13" s="180" t="s">
        <v>352</v>
      </c>
      <c r="AQ13" s="180" t="s">
        <v>352</v>
      </c>
      <c r="AR13" s="180" t="s">
        <v>352</v>
      </c>
      <c r="AS13" s="180" t="s">
        <v>352</v>
      </c>
      <c r="AT13" s="180" t="s">
        <v>352</v>
      </c>
      <c r="AU13" s="180" t="s">
        <v>352</v>
      </c>
      <c r="AV13" s="180" t="s">
        <v>352</v>
      </c>
      <c r="AW13" s="180" t="s">
        <v>352</v>
      </c>
      <c r="AX13" s="180" t="s">
        <v>352</v>
      </c>
      <c r="AY13" s="180" t="s">
        <v>352</v>
      </c>
      <c r="AZ13" s="180" t="s">
        <v>352</v>
      </c>
      <c r="BA13" s="180" t="s">
        <v>352</v>
      </c>
      <c r="BB13" s="180" t="s">
        <v>352</v>
      </c>
      <c r="BC13" s="180" t="s">
        <v>352</v>
      </c>
      <c r="BD13" s="180" t="s">
        <v>352</v>
      </c>
      <c r="BE13" s="180" t="s">
        <v>352</v>
      </c>
      <c r="BF13" s="180" t="s">
        <v>352</v>
      </c>
      <c r="BG13" s="180" t="s">
        <v>352</v>
      </c>
      <c r="BH13" s="180" t="s">
        <v>352</v>
      </c>
      <c r="BI13" s="180" t="s">
        <v>352</v>
      </c>
      <c r="BJ13" s="180" t="s">
        <v>352</v>
      </c>
    </row>
    <row r="14" spans="1:62" ht="14.1" customHeight="1">
      <c r="A14" s="181" t="s">
        <v>2</v>
      </c>
      <c r="B14" s="181" t="s">
        <v>351</v>
      </c>
      <c r="C14" s="264">
        <v>1098</v>
      </c>
      <c r="D14" s="264">
        <v>1029</v>
      </c>
      <c r="E14" s="264">
        <v>1089</v>
      </c>
      <c r="F14" s="180">
        <v>996</v>
      </c>
      <c r="G14" s="180">
        <v>996</v>
      </c>
      <c r="H14" s="180">
        <v>922</v>
      </c>
      <c r="I14" s="180">
        <v>895</v>
      </c>
      <c r="J14" s="180">
        <v>939</v>
      </c>
      <c r="K14" s="180">
        <v>935</v>
      </c>
      <c r="L14" s="180">
        <v>905</v>
      </c>
      <c r="M14" s="180">
        <v>898</v>
      </c>
      <c r="N14" s="180">
        <v>852</v>
      </c>
      <c r="O14" s="180">
        <v>831</v>
      </c>
      <c r="P14" s="264">
        <v>840</v>
      </c>
      <c r="Q14" s="180">
        <v>878</v>
      </c>
      <c r="R14" s="180">
        <v>888</v>
      </c>
      <c r="S14" s="180">
        <v>895</v>
      </c>
      <c r="T14" s="180">
        <v>897</v>
      </c>
      <c r="U14" s="180">
        <v>901</v>
      </c>
      <c r="V14" s="180">
        <v>928</v>
      </c>
      <c r="W14" s="180">
        <v>923</v>
      </c>
      <c r="X14" s="180">
        <v>910</v>
      </c>
      <c r="Y14" s="264">
        <v>899</v>
      </c>
      <c r="Z14" s="180">
        <v>928</v>
      </c>
      <c r="AA14" s="264">
        <v>854</v>
      </c>
      <c r="AB14" s="180">
        <v>827</v>
      </c>
      <c r="AC14" s="180">
        <v>831</v>
      </c>
      <c r="AD14" s="180">
        <v>790</v>
      </c>
      <c r="AE14" s="180">
        <v>824</v>
      </c>
      <c r="AF14" s="180">
        <v>864</v>
      </c>
      <c r="AG14" s="180">
        <v>852</v>
      </c>
      <c r="AH14" s="180">
        <v>837</v>
      </c>
      <c r="AI14" s="180">
        <v>869</v>
      </c>
      <c r="AJ14" s="180">
        <v>876</v>
      </c>
      <c r="AK14" s="180">
        <v>887</v>
      </c>
      <c r="AL14" s="180">
        <v>889</v>
      </c>
      <c r="AM14" s="180">
        <v>849</v>
      </c>
      <c r="AN14" s="180">
        <v>794</v>
      </c>
      <c r="AO14" s="180">
        <v>825</v>
      </c>
      <c r="AP14" s="180">
        <v>812</v>
      </c>
      <c r="AQ14" s="180">
        <v>790</v>
      </c>
      <c r="AR14" s="180">
        <v>809</v>
      </c>
      <c r="AS14" s="180">
        <v>782</v>
      </c>
      <c r="AT14" s="264">
        <v>774</v>
      </c>
      <c r="AU14" s="264">
        <v>689</v>
      </c>
      <c r="AV14" s="180">
        <v>656</v>
      </c>
      <c r="AW14" s="264">
        <v>691</v>
      </c>
      <c r="AX14" s="180">
        <v>684</v>
      </c>
      <c r="AY14" s="180">
        <v>652</v>
      </c>
      <c r="AZ14" s="180">
        <v>634</v>
      </c>
      <c r="BA14" s="180">
        <v>663</v>
      </c>
      <c r="BB14" s="180">
        <v>660</v>
      </c>
      <c r="BC14" s="180">
        <v>649</v>
      </c>
      <c r="BD14" s="180">
        <v>654</v>
      </c>
      <c r="BE14" s="180">
        <v>600</v>
      </c>
      <c r="BF14" s="180">
        <v>631</v>
      </c>
      <c r="BG14" s="180">
        <v>642</v>
      </c>
      <c r="BH14" s="180">
        <v>635</v>
      </c>
      <c r="BI14" s="180">
        <v>642</v>
      </c>
      <c r="BJ14" s="180">
        <v>656</v>
      </c>
    </row>
    <row r="15" spans="1:62" ht="14.1" customHeight="1">
      <c r="A15" s="181" t="s">
        <v>2</v>
      </c>
      <c r="B15" s="181" t="s">
        <v>20</v>
      </c>
      <c r="C15" s="264">
        <v>1098</v>
      </c>
      <c r="D15" s="264">
        <v>1029</v>
      </c>
      <c r="E15" s="264">
        <v>1089</v>
      </c>
      <c r="F15" s="180">
        <v>996</v>
      </c>
      <c r="G15" s="180">
        <v>996</v>
      </c>
      <c r="H15" s="180">
        <v>922</v>
      </c>
      <c r="I15" s="180">
        <v>895</v>
      </c>
      <c r="J15" s="180">
        <v>939</v>
      </c>
      <c r="K15" s="180">
        <v>935</v>
      </c>
      <c r="L15" s="180">
        <v>905</v>
      </c>
      <c r="M15" s="180">
        <v>898</v>
      </c>
      <c r="N15" s="180">
        <v>852</v>
      </c>
      <c r="O15" s="180">
        <v>831</v>
      </c>
      <c r="P15" s="264">
        <v>840</v>
      </c>
      <c r="Q15" s="180">
        <v>878</v>
      </c>
      <c r="R15" s="180">
        <v>888</v>
      </c>
      <c r="S15" s="180">
        <v>895</v>
      </c>
      <c r="T15" s="180">
        <v>897</v>
      </c>
      <c r="U15" s="180">
        <v>901</v>
      </c>
      <c r="V15" s="180">
        <v>928</v>
      </c>
      <c r="W15" s="180">
        <v>923</v>
      </c>
      <c r="X15" s="180">
        <v>910</v>
      </c>
      <c r="Y15" s="264">
        <v>899</v>
      </c>
      <c r="Z15" s="180">
        <v>928</v>
      </c>
      <c r="AA15" s="264">
        <v>854</v>
      </c>
      <c r="AB15" s="180">
        <v>827</v>
      </c>
      <c r="AC15" s="180">
        <v>831</v>
      </c>
      <c r="AD15" s="180">
        <v>790</v>
      </c>
      <c r="AE15" s="180">
        <v>824</v>
      </c>
      <c r="AF15" s="180">
        <v>864</v>
      </c>
      <c r="AG15" s="180">
        <v>852</v>
      </c>
      <c r="AH15" s="180">
        <v>837</v>
      </c>
      <c r="AI15" s="180">
        <v>869</v>
      </c>
      <c r="AJ15" s="180">
        <v>876</v>
      </c>
      <c r="AK15" s="180">
        <v>887</v>
      </c>
      <c r="AL15" s="180">
        <v>889</v>
      </c>
      <c r="AM15" s="180">
        <v>849</v>
      </c>
      <c r="AN15" s="180">
        <v>794</v>
      </c>
      <c r="AO15" s="180">
        <v>825</v>
      </c>
      <c r="AP15" s="180">
        <v>812</v>
      </c>
      <c r="AQ15" s="180">
        <v>790</v>
      </c>
      <c r="AR15" s="180">
        <v>809</v>
      </c>
      <c r="AS15" s="180">
        <v>782</v>
      </c>
      <c r="AT15" s="264">
        <v>774</v>
      </c>
      <c r="AU15" s="264">
        <v>689</v>
      </c>
      <c r="AV15" s="180">
        <v>656</v>
      </c>
      <c r="AW15" s="264">
        <v>691</v>
      </c>
      <c r="AX15" s="180">
        <v>684</v>
      </c>
      <c r="AY15" s="180">
        <v>652</v>
      </c>
      <c r="AZ15" s="180">
        <v>634</v>
      </c>
      <c r="BA15" s="180">
        <v>663</v>
      </c>
      <c r="BB15" s="180">
        <v>660</v>
      </c>
      <c r="BC15" s="180">
        <v>649</v>
      </c>
      <c r="BD15" s="180">
        <v>654</v>
      </c>
      <c r="BE15" s="180">
        <v>600</v>
      </c>
      <c r="BF15" s="180">
        <v>631</v>
      </c>
      <c r="BG15" s="180">
        <v>642</v>
      </c>
      <c r="BH15" s="180">
        <v>635</v>
      </c>
      <c r="BI15" s="180">
        <v>642</v>
      </c>
      <c r="BJ15" s="180">
        <v>656</v>
      </c>
    </row>
    <row r="16" spans="1:62" ht="29.1" customHeight="1">
      <c r="A16" s="393" t="s">
        <v>130</v>
      </c>
      <c r="B16" s="393"/>
      <c r="C16" s="393"/>
      <c r="D16" s="393"/>
      <c r="E16" s="393"/>
      <c r="F16" s="393"/>
      <c r="G16" s="393"/>
      <c r="H16" s="393"/>
      <c r="I16" s="393"/>
      <c r="J16" s="393"/>
      <c r="K16" s="393"/>
      <c r="L16" s="393"/>
      <c r="M16" s="393"/>
      <c r="N16" s="393"/>
      <c r="O16" s="393"/>
      <c r="P16" s="393"/>
      <c r="Q16" s="393"/>
      <c r="R16" s="393"/>
      <c r="S16" s="393"/>
      <c r="T16" s="393"/>
      <c r="U16" s="393"/>
      <c r="V16" s="393"/>
      <c r="W16" s="393"/>
      <c r="X16" s="393"/>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393"/>
      <c r="BG16" s="393"/>
      <c r="BH16" s="393"/>
      <c r="BI16" s="393"/>
      <c r="BJ16" s="393"/>
    </row>
    <row r="17" spans="1:62" ht="14.1" customHeight="1">
      <c r="A17" s="181" t="s">
        <v>133</v>
      </c>
      <c r="B17" s="181" t="s">
        <v>131</v>
      </c>
      <c r="C17" s="264" t="s">
        <v>352</v>
      </c>
      <c r="D17" s="264" t="s">
        <v>352</v>
      </c>
      <c r="E17" s="264" t="s">
        <v>352</v>
      </c>
      <c r="F17" s="180" t="s">
        <v>352</v>
      </c>
      <c r="G17" s="264" t="s">
        <v>352</v>
      </c>
      <c r="H17" s="264" t="s">
        <v>352</v>
      </c>
      <c r="I17" s="264" t="s">
        <v>352</v>
      </c>
      <c r="J17" s="264" t="s">
        <v>352</v>
      </c>
      <c r="K17" s="264" t="s">
        <v>352</v>
      </c>
      <c r="L17" s="264" t="s">
        <v>352</v>
      </c>
      <c r="M17" s="264" t="s">
        <v>352</v>
      </c>
      <c r="N17" s="180" t="s">
        <v>352</v>
      </c>
      <c r="O17" s="180" t="s">
        <v>352</v>
      </c>
      <c r="P17" s="264" t="s">
        <v>352</v>
      </c>
      <c r="Q17" s="180" t="s">
        <v>352</v>
      </c>
      <c r="R17" s="180" t="s">
        <v>352</v>
      </c>
      <c r="S17" s="180" t="s">
        <v>352</v>
      </c>
      <c r="T17" s="180" t="s">
        <v>352</v>
      </c>
      <c r="U17" s="180" t="s">
        <v>352</v>
      </c>
      <c r="V17" s="180" t="s">
        <v>352</v>
      </c>
      <c r="W17" s="180" t="s">
        <v>352</v>
      </c>
      <c r="X17" s="180" t="s">
        <v>352</v>
      </c>
      <c r="Y17" s="264" t="s">
        <v>352</v>
      </c>
      <c r="Z17" s="180" t="s">
        <v>352</v>
      </c>
      <c r="AA17" s="264" t="s">
        <v>352</v>
      </c>
      <c r="AB17" s="180" t="s">
        <v>352</v>
      </c>
      <c r="AC17" s="180" t="s">
        <v>352</v>
      </c>
      <c r="AD17" s="180" t="s">
        <v>352</v>
      </c>
      <c r="AE17" s="180" t="s">
        <v>352</v>
      </c>
      <c r="AF17" s="180" t="s">
        <v>352</v>
      </c>
      <c r="AG17" s="180" t="s">
        <v>352</v>
      </c>
      <c r="AH17" s="180" t="s">
        <v>352</v>
      </c>
      <c r="AI17" s="180" t="s">
        <v>352</v>
      </c>
      <c r="AJ17" s="180" t="s">
        <v>352</v>
      </c>
      <c r="AK17" s="180" t="s">
        <v>352</v>
      </c>
      <c r="AL17" s="180" t="s">
        <v>352</v>
      </c>
      <c r="AM17" s="180" t="s">
        <v>352</v>
      </c>
      <c r="AN17" s="180" t="s">
        <v>352</v>
      </c>
      <c r="AO17" s="180" t="s">
        <v>352</v>
      </c>
      <c r="AP17" s="180" t="s">
        <v>352</v>
      </c>
      <c r="AQ17" s="180" t="s">
        <v>352</v>
      </c>
      <c r="AR17" s="180" t="s">
        <v>352</v>
      </c>
      <c r="AS17" s="180" t="s">
        <v>352</v>
      </c>
      <c r="AT17" s="264" t="s">
        <v>352</v>
      </c>
      <c r="AU17" s="264" t="s">
        <v>352</v>
      </c>
      <c r="AV17" s="180" t="s">
        <v>352</v>
      </c>
      <c r="AW17" s="264" t="s">
        <v>352</v>
      </c>
      <c r="AX17" s="180" t="s">
        <v>352</v>
      </c>
      <c r="AY17" s="180" t="s">
        <v>352</v>
      </c>
      <c r="AZ17" s="180" t="s">
        <v>352</v>
      </c>
      <c r="BA17" s="180" t="s">
        <v>352</v>
      </c>
      <c r="BB17" s="180" t="s">
        <v>352</v>
      </c>
      <c r="BC17" s="180" t="s">
        <v>352</v>
      </c>
      <c r="BD17" s="180" t="s">
        <v>352</v>
      </c>
      <c r="BE17" s="180" t="s">
        <v>352</v>
      </c>
      <c r="BF17" s="180" t="s">
        <v>352</v>
      </c>
      <c r="BG17" s="180" t="s">
        <v>352</v>
      </c>
      <c r="BH17" s="180" t="s">
        <v>352</v>
      </c>
      <c r="BI17" s="180" t="s">
        <v>352</v>
      </c>
      <c r="BJ17" s="180" t="s">
        <v>352</v>
      </c>
    </row>
    <row r="18" spans="1:62" ht="14.1" customHeight="1">
      <c r="A18" s="181" t="s">
        <v>2</v>
      </c>
      <c r="B18" s="181" t="s">
        <v>86</v>
      </c>
      <c r="C18" s="264" t="s">
        <v>352</v>
      </c>
      <c r="D18" s="264" t="s">
        <v>352</v>
      </c>
      <c r="E18" s="264" t="s">
        <v>352</v>
      </c>
      <c r="F18" s="180" t="s">
        <v>352</v>
      </c>
      <c r="G18" s="180" t="s">
        <v>352</v>
      </c>
      <c r="H18" s="180" t="s">
        <v>352</v>
      </c>
      <c r="I18" s="180" t="s">
        <v>352</v>
      </c>
      <c r="J18" s="180" t="s">
        <v>352</v>
      </c>
      <c r="K18" s="180" t="s">
        <v>352</v>
      </c>
      <c r="L18" s="180" t="s">
        <v>352</v>
      </c>
      <c r="M18" s="180" t="s">
        <v>352</v>
      </c>
      <c r="N18" s="180" t="s">
        <v>352</v>
      </c>
      <c r="O18" s="180" t="s">
        <v>352</v>
      </c>
      <c r="P18" s="180" t="s">
        <v>352</v>
      </c>
      <c r="Q18" s="180" t="s">
        <v>352</v>
      </c>
      <c r="R18" s="180" t="s">
        <v>352</v>
      </c>
      <c r="S18" s="180" t="s">
        <v>352</v>
      </c>
      <c r="T18" s="180" t="s">
        <v>352</v>
      </c>
      <c r="U18" s="180" t="s">
        <v>352</v>
      </c>
      <c r="V18" s="180" t="s">
        <v>352</v>
      </c>
      <c r="W18" s="180" t="s">
        <v>352</v>
      </c>
      <c r="X18" s="180" t="s">
        <v>352</v>
      </c>
      <c r="Y18" s="264" t="s">
        <v>352</v>
      </c>
      <c r="Z18" s="180" t="s">
        <v>352</v>
      </c>
      <c r="AA18" s="264" t="s">
        <v>352</v>
      </c>
      <c r="AB18" s="180" t="s">
        <v>352</v>
      </c>
      <c r="AC18" s="180" t="s">
        <v>352</v>
      </c>
      <c r="AD18" s="180" t="s">
        <v>352</v>
      </c>
      <c r="AE18" s="180" t="s">
        <v>352</v>
      </c>
      <c r="AF18" s="180" t="s">
        <v>352</v>
      </c>
      <c r="AG18" s="180" t="s">
        <v>352</v>
      </c>
      <c r="AH18" s="180" t="s">
        <v>352</v>
      </c>
      <c r="AI18" s="180" t="s">
        <v>352</v>
      </c>
      <c r="AJ18" s="180" t="s">
        <v>352</v>
      </c>
      <c r="AK18" s="180" t="s">
        <v>352</v>
      </c>
      <c r="AL18" s="180" t="s">
        <v>352</v>
      </c>
      <c r="AM18" s="180" t="s">
        <v>352</v>
      </c>
      <c r="AN18" s="180" t="s">
        <v>352</v>
      </c>
      <c r="AO18" s="180" t="s">
        <v>352</v>
      </c>
      <c r="AP18" s="180" t="s">
        <v>352</v>
      </c>
      <c r="AQ18" s="180" t="s">
        <v>352</v>
      </c>
      <c r="AR18" s="180" t="s">
        <v>352</v>
      </c>
      <c r="AS18" s="180" t="s">
        <v>352</v>
      </c>
      <c r="AT18" s="180" t="s">
        <v>352</v>
      </c>
      <c r="AU18" s="180" t="s">
        <v>352</v>
      </c>
      <c r="AV18" s="180" t="s">
        <v>352</v>
      </c>
      <c r="AW18" s="180" t="s">
        <v>352</v>
      </c>
      <c r="AX18" s="180" t="s">
        <v>352</v>
      </c>
      <c r="AY18" s="180" t="s">
        <v>352</v>
      </c>
      <c r="AZ18" s="180" t="s">
        <v>352</v>
      </c>
      <c r="BA18" s="180" t="s">
        <v>352</v>
      </c>
      <c r="BB18" s="180" t="s">
        <v>352</v>
      </c>
      <c r="BC18" s="180" t="s">
        <v>352</v>
      </c>
      <c r="BD18" s="180" t="s">
        <v>352</v>
      </c>
      <c r="BE18" s="180" t="s">
        <v>352</v>
      </c>
      <c r="BF18" s="180" t="s">
        <v>352</v>
      </c>
      <c r="BG18" s="180" t="s">
        <v>352</v>
      </c>
      <c r="BH18" s="180" t="s">
        <v>352</v>
      </c>
      <c r="BI18" s="180" t="s">
        <v>352</v>
      </c>
      <c r="BJ18" s="180" t="s">
        <v>352</v>
      </c>
    </row>
    <row r="19" spans="1:62" ht="14.1" customHeight="1">
      <c r="A19" s="181" t="s">
        <v>2</v>
      </c>
      <c r="B19" s="181" t="s">
        <v>351</v>
      </c>
      <c r="C19" s="264">
        <v>6060</v>
      </c>
      <c r="D19" s="264">
        <v>6056</v>
      </c>
      <c r="E19" s="264">
        <v>6239</v>
      </c>
      <c r="F19" s="180">
        <v>6654</v>
      </c>
      <c r="G19" s="180">
        <v>6891</v>
      </c>
      <c r="H19" s="180">
        <v>6069</v>
      </c>
      <c r="I19" s="180">
        <v>6490</v>
      </c>
      <c r="J19" s="180">
        <v>6695</v>
      </c>
      <c r="K19" s="180">
        <v>6562</v>
      </c>
      <c r="L19" s="180">
        <v>7145</v>
      </c>
      <c r="M19" s="180">
        <v>6441</v>
      </c>
      <c r="N19" s="180">
        <v>6180</v>
      </c>
      <c r="O19" s="180">
        <v>5387</v>
      </c>
      <c r="P19" s="264">
        <v>5637</v>
      </c>
      <c r="Q19" s="180">
        <v>6347</v>
      </c>
      <c r="R19" s="180">
        <v>6415</v>
      </c>
      <c r="S19" s="180">
        <v>6637</v>
      </c>
      <c r="T19" s="180">
        <v>6434</v>
      </c>
      <c r="U19" s="180">
        <v>6686</v>
      </c>
      <c r="V19" s="180">
        <v>6847</v>
      </c>
      <c r="W19" s="180">
        <v>6801</v>
      </c>
      <c r="X19" s="180">
        <v>6960</v>
      </c>
      <c r="Y19" s="264">
        <v>6451</v>
      </c>
      <c r="Z19" s="180">
        <v>6743</v>
      </c>
      <c r="AA19" s="264">
        <v>6044</v>
      </c>
      <c r="AB19" s="180">
        <v>5760</v>
      </c>
      <c r="AC19" s="180">
        <v>6349</v>
      </c>
      <c r="AD19" s="180">
        <v>6294</v>
      </c>
      <c r="AE19" s="180">
        <v>6246</v>
      </c>
      <c r="AF19" s="180">
        <v>6206</v>
      </c>
      <c r="AG19" s="180">
        <v>6767</v>
      </c>
      <c r="AH19" s="180">
        <v>6715</v>
      </c>
      <c r="AI19" s="180">
        <v>7269</v>
      </c>
      <c r="AJ19" s="180">
        <v>7422</v>
      </c>
      <c r="AK19" s="180">
        <v>6746</v>
      </c>
      <c r="AL19" s="180">
        <v>6887</v>
      </c>
      <c r="AM19" s="180">
        <v>6251</v>
      </c>
      <c r="AN19" s="180">
        <v>6477</v>
      </c>
      <c r="AO19" s="180">
        <v>7125</v>
      </c>
      <c r="AP19" s="180">
        <v>6931</v>
      </c>
      <c r="AQ19" s="180">
        <v>6839</v>
      </c>
      <c r="AR19" s="180">
        <v>6662</v>
      </c>
      <c r="AS19" s="180">
        <v>6653</v>
      </c>
      <c r="AT19" s="264">
        <v>7012</v>
      </c>
      <c r="AU19" s="264">
        <v>6693</v>
      </c>
      <c r="AV19" s="180">
        <v>6715</v>
      </c>
      <c r="AW19" s="264">
        <v>6571</v>
      </c>
      <c r="AX19" s="180">
        <v>6142</v>
      </c>
      <c r="AY19" s="180">
        <v>6293</v>
      </c>
      <c r="AZ19" s="180">
        <v>6137</v>
      </c>
      <c r="BA19" s="180">
        <v>6571</v>
      </c>
      <c r="BB19" s="180">
        <v>6172</v>
      </c>
      <c r="BC19" s="180">
        <v>6230</v>
      </c>
      <c r="BD19" s="180">
        <v>6172</v>
      </c>
      <c r="BE19" s="180">
        <v>5597</v>
      </c>
      <c r="BF19" s="180">
        <v>6059</v>
      </c>
      <c r="BG19" s="180">
        <v>5764</v>
      </c>
      <c r="BH19" s="180">
        <v>6056</v>
      </c>
      <c r="BI19" s="180">
        <v>5442</v>
      </c>
      <c r="BJ19" s="180">
        <v>5015</v>
      </c>
    </row>
    <row r="20" spans="1:62" ht="14.1" customHeight="1">
      <c r="A20" s="181" t="s">
        <v>2</v>
      </c>
      <c r="B20" s="181" t="s">
        <v>20</v>
      </c>
      <c r="C20" s="264">
        <v>6060</v>
      </c>
      <c r="D20" s="264">
        <v>6056</v>
      </c>
      <c r="E20" s="264">
        <v>6239</v>
      </c>
      <c r="F20" s="180">
        <v>6654</v>
      </c>
      <c r="G20" s="180">
        <v>6891</v>
      </c>
      <c r="H20" s="180">
        <v>6069</v>
      </c>
      <c r="I20" s="180">
        <v>6490</v>
      </c>
      <c r="J20" s="180">
        <v>6695</v>
      </c>
      <c r="K20" s="180">
        <v>6562</v>
      </c>
      <c r="L20" s="180">
        <v>7145</v>
      </c>
      <c r="M20" s="180">
        <v>6441</v>
      </c>
      <c r="N20" s="180">
        <v>6180</v>
      </c>
      <c r="O20" s="180">
        <v>5387</v>
      </c>
      <c r="P20" s="180">
        <v>5637</v>
      </c>
      <c r="Q20" s="180">
        <v>6347</v>
      </c>
      <c r="R20" s="180">
        <v>6415</v>
      </c>
      <c r="S20" s="180">
        <v>6637</v>
      </c>
      <c r="T20" s="180">
        <v>6434</v>
      </c>
      <c r="U20" s="180">
        <v>6686</v>
      </c>
      <c r="V20" s="180">
        <v>6847</v>
      </c>
      <c r="W20" s="180">
        <v>6801</v>
      </c>
      <c r="X20" s="180">
        <v>6960</v>
      </c>
      <c r="Y20" s="264">
        <v>6451</v>
      </c>
      <c r="Z20" s="180">
        <v>6743</v>
      </c>
      <c r="AA20" s="264">
        <v>6044</v>
      </c>
      <c r="AB20" s="180">
        <v>5760</v>
      </c>
      <c r="AC20" s="180">
        <v>6349</v>
      </c>
      <c r="AD20" s="180">
        <v>6294</v>
      </c>
      <c r="AE20" s="180">
        <v>6246</v>
      </c>
      <c r="AF20" s="180">
        <v>6206</v>
      </c>
      <c r="AG20" s="180">
        <v>6767</v>
      </c>
      <c r="AH20" s="180">
        <v>6715</v>
      </c>
      <c r="AI20" s="180">
        <v>7269</v>
      </c>
      <c r="AJ20" s="180">
        <v>7422</v>
      </c>
      <c r="AK20" s="180">
        <v>6746</v>
      </c>
      <c r="AL20" s="180">
        <v>6887</v>
      </c>
      <c r="AM20" s="180">
        <v>6251</v>
      </c>
      <c r="AN20" s="180">
        <v>6477</v>
      </c>
      <c r="AO20" s="180">
        <v>7125</v>
      </c>
      <c r="AP20" s="180">
        <v>6931</v>
      </c>
      <c r="AQ20" s="180">
        <v>6839</v>
      </c>
      <c r="AR20" s="180">
        <v>6662</v>
      </c>
      <c r="AS20" s="180">
        <v>6653</v>
      </c>
      <c r="AT20" s="180">
        <v>7012</v>
      </c>
      <c r="AU20" s="180">
        <v>6693</v>
      </c>
      <c r="AV20" s="180">
        <v>6715</v>
      </c>
      <c r="AW20" s="180">
        <v>6571</v>
      </c>
      <c r="AX20" s="180">
        <v>6142</v>
      </c>
      <c r="AY20" s="180">
        <v>6293</v>
      </c>
      <c r="AZ20" s="180">
        <v>6137</v>
      </c>
      <c r="BA20" s="180">
        <v>6571</v>
      </c>
      <c r="BB20" s="180">
        <v>6172</v>
      </c>
      <c r="BC20" s="180">
        <v>6230</v>
      </c>
      <c r="BD20" s="180">
        <v>6172</v>
      </c>
      <c r="BE20" s="180">
        <v>5597</v>
      </c>
      <c r="BF20" s="180">
        <v>6059</v>
      </c>
      <c r="BG20" s="180">
        <v>5764</v>
      </c>
      <c r="BH20" s="180">
        <v>6056</v>
      </c>
      <c r="BI20" s="180">
        <v>5442</v>
      </c>
      <c r="BJ20" s="180">
        <v>5015</v>
      </c>
    </row>
    <row r="21" spans="1:62" ht="29.1" customHeight="1">
      <c r="A21" s="393" t="s">
        <v>130</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row>
    <row r="22" spans="1:62" ht="14.1" customHeight="1">
      <c r="A22" s="181" t="s">
        <v>132</v>
      </c>
      <c r="B22" s="181" t="s">
        <v>131</v>
      </c>
      <c r="C22" s="264" t="s">
        <v>352</v>
      </c>
      <c r="D22" s="264" t="s">
        <v>352</v>
      </c>
      <c r="E22" s="264" t="s">
        <v>352</v>
      </c>
      <c r="F22" s="180" t="s">
        <v>352</v>
      </c>
      <c r="G22" s="264" t="s">
        <v>352</v>
      </c>
      <c r="H22" s="264" t="s">
        <v>352</v>
      </c>
      <c r="I22" s="264" t="s">
        <v>352</v>
      </c>
      <c r="J22" s="264" t="s">
        <v>352</v>
      </c>
      <c r="K22" s="264" t="s">
        <v>352</v>
      </c>
      <c r="L22" s="264" t="s">
        <v>352</v>
      </c>
      <c r="M22" s="264" t="s">
        <v>352</v>
      </c>
      <c r="N22" s="180" t="s">
        <v>352</v>
      </c>
      <c r="O22" s="180" t="s">
        <v>352</v>
      </c>
      <c r="P22" s="264" t="s">
        <v>352</v>
      </c>
      <c r="Q22" s="180" t="s">
        <v>352</v>
      </c>
      <c r="R22" s="180" t="s">
        <v>352</v>
      </c>
      <c r="S22" s="180" t="s">
        <v>352</v>
      </c>
      <c r="T22" s="180" t="s">
        <v>352</v>
      </c>
      <c r="U22" s="180" t="s">
        <v>352</v>
      </c>
      <c r="V22" s="180" t="s">
        <v>352</v>
      </c>
      <c r="W22" s="180" t="s">
        <v>352</v>
      </c>
      <c r="X22" s="180" t="s">
        <v>352</v>
      </c>
      <c r="Y22" s="264" t="s">
        <v>352</v>
      </c>
      <c r="Z22" s="180" t="s">
        <v>352</v>
      </c>
      <c r="AA22" s="264" t="s">
        <v>352</v>
      </c>
      <c r="AB22" s="180" t="s">
        <v>352</v>
      </c>
      <c r="AC22" s="180" t="s">
        <v>352</v>
      </c>
      <c r="AD22" s="180" t="s">
        <v>352</v>
      </c>
      <c r="AE22" s="180" t="s">
        <v>352</v>
      </c>
      <c r="AF22" s="180" t="s">
        <v>352</v>
      </c>
      <c r="AG22" s="180" t="s">
        <v>352</v>
      </c>
      <c r="AH22" s="180" t="s">
        <v>352</v>
      </c>
      <c r="AI22" s="180" t="s">
        <v>352</v>
      </c>
      <c r="AJ22" s="180" t="s">
        <v>352</v>
      </c>
      <c r="AK22" s="180" t="s">
        <v>352</v>
      </c>
      <c r="AL22" s="180" t="s">
        <v>352</v>
      </c>
      <c r="AM22" s="180" t="s">
        <v>352</v>
      </c>
      <c r="AN22" s="180" t="s">
        <v>352</v>
      </c>
      <c r="AO22" s="180" t="s">
        <v>352</v>
      </c>
      <c r="AP22" s="180" t="s">
        <v>352</v>
      </c>
      <c r="AQ22" s="180" t="s">
        <v>352</v>
      </c>
      <c r="AR22" s="180" t="s">
        <v>352</v>
      </c>
      <c r="AS22" s="180" t="s">
        <v>352</v>
      </c>
      <c r="AT22" s="264" t="s">
        <v>352</v>
      </c>
      <c r="AU22" s="264" t="s">
        <v>352</v>
      </c>
      <c r="AV22" s="180" t="s">
        <v>352</v>
      </c>
      <c r="AW22" s="264" t="s">
        <v>352</v>
      </c>
      <c r="AX22" s="180" t="s">
        <v>352</v>
      </c>
      <c r="AY22" s="180" t="s">
        <v>352</v>
      </c>
      <c r="AZ22" s="180" t="s">
        <v>352</v>
      </c>
      <c r="BA22" s="180" t="s">
        <v>352</v>
      </c>
      <c r="BB22" s="180" t="s">
        <v>352</v>
      </c>
      <c r="BC22" s="180" t="s">
        <v>352</v>
      </c>
      <c r="BD22" s="180" t="s">
        <v>352</v>
      </c>
      <c r="BE22" s="180" t="s">
        <v>352</v>
      </c>
      <c r="BF22" s="180" t="s">
        <v>352</v>
      </c>
      <c r="BG22" s="180" t="s">
        <v>352</v>
      </c>
      <c r="BH22" s="180" t="s">
        <v>352</v>
      </c>
      <c r="BI22" s="180" t="s">
        <v>352</v>
      </c>
      <c r="BJ22" s="180" t="s">
        <v>352</v>
      </c>
    </row>
    <row r="23" spans="1:62" ht="14.1" customHeight="1">
      <c r="A23" s="181" t="s">
        <v>2</v>
      </c>
      <c r="B23" s="181" t="s">
        <v>86</v>
      </c>
      <c r="C23" s="264" t="s">
        <v>352</v>
      </c>
      <c r="D23" s="264" t="s">
        <v>352</v>
      </c>
      <c r="E23" s="264" t="s">
        <v>352</v>
      </c>
      <c r="F23" s="180" t="s">
        <v>352</v>
      </c>
      <c r="G23" s="180" t="s">
        <v>352</v>
      </c>
      <c r="H23" s="180" t="s">
        <v>352</v>
      </c>
      <c r="I23" s="180" t="s">
        <v>352</v>
      </c>
      <c r="J23" s="180" t="s">
        <v>352</v>
      </c>
      <c r="K23" s="180" t="s">
        <v>352</v>
      </c>
      <c r="L23" s="180" t="s">
        <v>352</v>
      </c>
      <c r="M23" s="180" t="s">
        <v>352</v>
      </c>
      <c r="N23" s="180" t="s">
        <v>352</v>
      </c>
      <c r="O23" s="180" t="s">
        <v>352</v>
      </c>
      <c r="P23" s="180" t="s">
        <v>352</v>
      </c>
      <c r="Q23" s="180" t="s">
        <v>352</v>
      </c>
      <c r="R23" s="180" t="s">
        <v>352</v>
      </c>
      <c r="S23" s="180" t="s">
        <v>352</v>
      </c>
      <c r="T23" s="180" t="s">
        <v>352</v>
      </c>
      <c r="U23" s="180" t="s">
        <v>352</v>
      </c>
      <c r="V23" s="180" t="s">
        <v>352</v>
      </c>
      <c r="W23" s="180" t="s">
        <v>352</v>
      </c>
      <c r="X23" s="180" t="s">
        <v>352</v>
      </c>
      <c r="Y23" s="264" t="s">
        <v>352</v>
      </c>
      <c r="Z23" s="180" t="s">
        <v>352</v>
      </c>
      <c r="AA23" s="264" t="s">
        <v>352</v>
      </c>
      <c r="AB23" s="180" t="s">
        <v>352</v>
      </c>
      <c r="AC23" s="180" t="s">
        <v>352</v>
      </c>
      <c r="AD23" s="180" t="s">
        <v>352</v>
      </c>
      <c r="AE23" s="180" t="s">
        <v>352</v>
      </c>
      <c r="AF23" s="180" t="s">
        <v>352</v>
      </c>
      <c r="AG23" s="180" t="s">
        <v>352</v>
      </c>
      <c r="AH23" s="180" t="s">
        <v>352</v>
      </c>
      <c r="AI23" s="180" t="s">
        <v>352</v>
      </c>
      <c r="AJ23" s="180" t="s">
        <v>352</v>
      </c>
      <c r="AK23" s="180" t="s">
        <v>352</v>
      </c>
      <c r="AL23" s="180" t="s">
        <v>352</v>
      </c>
      <c r="AM23" s="180" t="s">
        <v>352</v>
      </c>
      <c r="AN23" s="180" t="s">
        <v>352</v>
      </c>
      <c r="AO23" s="180" t="s">
        <v>352</v>
      </c>
      <c r="AP23" s="180" t="s">
        <v>352</v>
      </c>
      <c r="AQ23" s="180" t="s">
        <v>352</v>
      </c>
      <c r="AR23" s="180" t="s">
        <v>352</v>
      </c>
      <c r="AS23" s="180" t="s">
        <v>352</v>
      </c>
      <c r="AT23" s="180" t="s">
        <v>352</v>
      </c>
      <c r="AU23" s="180" t="s">
        <v>352</v>
      </c>
      <c r="AV23" s="180" t="s">
        <v>352</v>
      </c>
      <c r="AW23" s="180" t="s">
        <v>352</v>
      </c>
      <c r="AX23" s="180" t="s">
        <v>352</v>
      </c>
      <c r="AY23" s="180" t="s">
        <v>352</v>
      </c>
      <c r="AZ23" s="180" t="s">
        <v>352</v>
      </c>
      <c r="BA23" s="180" t="s">
        <v>352</v>
      </c>
      <c r="BB23" s="180" t="s">
        <v>352</v>
      </c>
      <c r="BC23" s="180" t="s">
        <v>352</v>
      </c>
      <c r="BD23" s="180" t="s">
        <v>352</v>
      </c>
      <c r="BE23" s="180" t="s">
        <v>352</v>
      </c>
      <c r="BF23" s="180" t="s">
        <v>352</v>
      </c>
      <c r="BG23" s="180" t="s">
        <v>352</v>
      </c>
      <c r="BH23" s="180" t="s">
        <v>352</v>
      </c>
      <c r="BI23" s="180" t="s">
        <v>352</v>
      </c>
      <c r="BJ23" s="180" t="s">
        <v>352</v>
      </c>
    </row>
    <row r="24" spans="1:62" ht="14.1" customHeight="1">
      <c r="A24" s="181" t="s">
        <v>2</v>
      </c>
      <c r="B24" s="181" t="s">
        <v>351</v>
      </c>
      <c r="C24" s="264">
        <v>5.51912568306011</v>
      </c>
      <c r="D24" s="264">
        <v>5.885325558794946</v>
      </c>
      <c r="E24" s="264">
        <v>5.72910927456382</v>
      </c>
      <c r="F24" s="180">
        <v>6.680722891566265</v>
      </c>
      <c r="G24" s="180">
        <v>6.918674698795181</v>
      </c>
      <c r="H24" s="180">
        <v>6.582429501084599</v>
      </c>
      <c r="I24" s="180">
        <v>7.251396648044692</v>
      </c>
      <c r="J24" s="180">
        <v>7.129925452609159</v>
      </c>
      <c r="K24" s="180">
        <v>7.0181818181818185</v>
      </c>
      <c r="L24" s="180">
        <v>7.895027624309392</v>
      </c>
      <c r="M24" s="180">
        <v>7.172605790645879</v>
      </c>
      <c r="N24" s="180">
        <v>7.253521126760563</v>
      </c>
      <c r="O24" s="180">
        <v>6.482551143200963</v>
      </c>
      <c r="P24" s="264">
        <v>6.710714285714285</v>
      </c>
      <c r="Q24" s="180">
        <v>7.228929384965832</v>
      </c>
      <c r="R24" s="180">
        <v>7.224099099099099</v>
      </c>
      <c r="S24" s="180">
        <v>7.415642458100558</v>
      </c>
      <c r="T24" s="180">
        <v>7.172798216276477</v>
      </c>
      <c r="U24" s="180">
        <v>7.4206437291897895</v>
      </c>
      <c r="V24" s="180">
        <v>7.3782327586206895</v>
      </c>
      <c r="W24" s="180">
        <v>7.3683640303358615</v>
      </c>
      <c r="X24" s="180">
        <v>7.648351648351649</v>
      </c>
      <c r="Y24" s="264">
        <v>7.175750834260289</v>
      </c>
      <c r="Z24" s="180">
        <v>7.266163793103448</v>
      </c>
      <c r="AA24" s="264">
        <v>7.07728337236534</v>
      </c>
      <c r="AB24" s="180">
        <v>6.964933494558646</v>
      </c>
      <c r="AC24" s="180">
        <v>7.640192539109506</v>
      </c>
      <c r="AD24" s="180">
        <v>7.9670886075949365</v>
      </c>
      <c r="AE24" s="180">
        <v>7.580097087378641</v>
      </c>
      <c r="AF24" s="180">
        <v>7.18287037037037</v>
      </c>
      <c r="AG24" s="180">
        <v>7.942488262910798</v>
      </c>
      <c r="AH24" s="180">
        <v>8.022700119474313</v>
      </c>
      <c r="AI24" s="180">
        <v>8.364787111622555</v>
      </c>
      <c r="AJ24" s="180">
        <v>8.472602739726028</v>
      </c>
      <c r="AK24" s="180">
        <v>7.605411499436302</v>
      </c>
      <c r="AL24" s="180">
        <v>7.746906636670416</v>
      </c>
      <c r="AM24" s="180">
        <v>7.362779740871614</v>
      </c>
      <c r="AN24" s="180">
        <v>8.15743073047859</v>
      </c>
      <c r="AO24" s="180">
        <v>8.636363636363637</v>
      </c>
      <c r="AP24" s="180">
        <v>8.535714285714286</v>
      </c>
      <c r="AQ24" s="180">
        <v>8.656962025316457</v>
      </c>
      <c r="AR24" s="180">
        <v>8.234857849196539</v>
      </c>
      <c r="AS24" s="180">
        <v>8.507672634271099</v>
      </c>
      <c r="AT24" s="264">
        <v>9.059431524547804</v>
      </c>
      <c r="AU24" s="264">
        <v>9.714078374455733</v>
      </c>
      <c r="AV24" s="180">
        <v>10.236280487804878</v>
      </c>
      <c r="AW24" s="264">
        <v>9.509406657018813</v>
      </c>
      <c r="AX24" s="180">
        <v>8.97953216374269</v>
      </c>
      <c r="AY24" s="180">
        <v>9.651840490797547</v>
      </c>
      <c r="AZ24" s="180">
        <v>9.67981072555205</v>
      </c>
      <c r="BA24" s="180">
        <v>9.911010558069382</v>
      </c>
      <c r="BB24" s="180">
        <v>9.351515151515152</v>
      </c>
      <c r="BC24" s="180">
        <v>9.599383667180277</v>
      </c>
      <c r="BD24" s="180">
        <v>9.437308868501528</v>
      </c>
      <c r="BE24" s="180">
        <v>9.328333333333333</v>
      </c>
      <c r="BF24" s="180">
        <v>9.602218700475436</v>
      </c>
      <c r="BG24" s="180">
        <v>8.978193146417446</v>
      </c>
      <c r="BH24" s="180">
        <v>9.537007874015748</v>
      </c>
      <c r="BI24" s="180">
        <v>8.476635514018692</v>
      </c>
      <c r="BJ24" s="180">
        <v>7.6448170731707314</v>
      </c>
    </row>
    <row r="25" spans="1:62" ht="14.1" customHeight="1">
      <c r="A25" s="181" t="s">
        <v>2</v>
      </c>
      <c r="B25" s="181" t="s">
        <v>20</v>
      </c>
      <c r="C25" s="264">
        <v>5.51912568306011</v>
      </c>
      <c r="D25" s="264">
        <v>5.885325558794946</v>
      </c>
      <c r="E25" s="264">
        <v>5.72910927456382</v>
      </c>
      <c r="F25" s="180">
        <v>6.680722891566265</v>
      </c>
      <c r="G25" s="264">
        <v>6.918674698795181</v>
      </c>
      <c r="H25" s="264">
        <v>6.582429501084599</v>
      </c>
      <c r="I25" s="264">
        <v>7.251396648044692</v>
      </c>
      <c r="J25" s="264">
        <v>7.129925452609159</v>
      </c>
      <c r="K25" s="264">
        <v>7.0181818181818185</v>
      </c>
      <c r="L25" s="264">
        <v>7.895027624309392</v>
      </c>
      <c r="M25" s="264">
        <v>7.172605790645879</v>
      </c>
      <c r="N25" s="180">
        <v>7.253521126760563</v>
      </c>
      <c r="O25" s="180">
        <v>6.482551143200963</v>
      </c>
      <c r="P25" s="264">
        <v>6.710714285714285</v>
      </c>
      <c r="Q25" s="180">
        <v>7.228929384965832</v>
      </c>
      <c r="R25" s="180">
        <v>7.224099099099099</v>
      </c>
      <c r="S25" s="180">
        <v>7.415642458100558</v>
      </c>
      <c r="T25" s="180">
        <v>7.172798216276477</v>
      </c>
      <c r="U25" s="180">
        <v>7.4206437291897895</v>
      </c>
      <c r="V25" s="180">
        <v>7.3782327586206895</v>
      </c>
      <c r="W25" s="180">
        <v>7.3683640303358615</v>
      </c>
      <c r="X25" s="180">
        <v>7.648351648351649</v>
      </c>
      <c r="Y25" s="264">
        <v>7.175750834260289</v>
      </c>
      <c r="Z25" s="180">
        <v>7.266163793103448</v>
      </c>
      <c r="AA25" s="264">
        <v>7.07728337236534</v>
      </c>
      <c r="AB25" s="180">
        <v>6.964933494558646</v>
      </c>
      <c r="AC25" s="180">
        <v>7.640192539109506</v>
      </c>
      <c r="AD25" s="180">
        <v>7.9670886075949365</v>
      </c>
      <c r="AE25" s="180">
        <v>7.580097087378641</v>
      </c>
      <c r="AF25" s="180">
        <v>7.18287037037037</v>
      </c>
      <c r="AG25" s="180">
        <v>7.942488262910798</v>
      </c>
      <c r="AH25" s="180">
        <v>8.022700119474313</v>
      </c>
      <c r="AI25" s="180">
        <v>8.364787111622555</v>
      </c>
      <c r="AJ25" s="180">
        <v>8.472602739726028</v>
      </c>
      <c r="AK25" s="180">
        <v>7.605411499436302</v>
      </c>
      <c r="AL25" s="180">
        <v>7.746906636670416</v>
      </c>
      <c r="AM25" s="180">
        <v>7.362779740871614</v>
      </c>
      <c r="AN25" s="180">
        <v>8.15743073047859</v>
      </c>
      <c r="AO25" s="180">
        <v>8.636363636363637</v>
      </c>
      <c r="AP25" s="180">
        <v>8.535714285714286</v>
      </c>
      <c r="AQ25" s="180">
        <v>8.656962025316457</v>
      </c>
      <c r="AR25" s="180">
        <v>8.234857849196539</v>
      </c>
      <c r="AS25" s="180">
        <v>8.507672634271099</v>
      </c>
      <c r="AT25" s="264">
        <v>9.059431524547804</v>
      </c>
      <c r="AU25" s="264">
        <v>9.714078374455733</v>
      </c>
      <c r="AV25" s="180">
        <v>10.236280487804878</v>
      </c>
      <c r="AW25" s="264">
        <v>9.509406657018813</v>
      </c>
      <c r="AX25" s="180">
        <v>8.97953216374269</v>
      </c>
      <c r="AY25" s="180">
        <v>9.651840490797547</v>
      </c>
      <c r="AZ25" s="180">
        <v>9.67981072555205</v>
      </c>
      <c r="BA25" s="180">
        <v>9.911010558069382</v>
      </c>
      <c r="BB25" s="180">
        <v>9.351515151515152</v>
      </c>
      <c r="BC25" s="180">
        <v>9.599383667180277</v>
      </c>
      <c r="BD25" s="180">
        <v>9.437308868501528</v>
      </c>
      <c r="BE25" s="180">
        <v>9.328333333333333</v>
      </c>
      <c r="BF25" s="180">
        <v>9.602218700475436</v>
      </c>
      <c r="BG25" s="180">
        <v>8.978193146417446</v>
      </c>
      <c r="BH25" s="180">
        <v>9.537007874015748</v>
      </c>
      <c r="BI25" s="180">
        <v>8.476635514018692</v>
      </c>
      <c r="BJ25" s="180">
        <v>7.6448170731707314</v>
      </c>
    </row>
    <row r="26" spans="1:62" ht="29.1" customHeight="1">
      <c r="A26" s="393" t="s">
        <v>130</v>
      </c>
      <c r="B26" s="393"/>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393"/>
      <c r="BG26" s="393"/>
      <c r="BH26" s="393"/>
      <c r="BI26" s="393"/>
      <c r="BJ26" s="393"/>
    </row>
    <row r="27" spans="1:62" ht="12" customHeight="1">
      <c r="A27" s="353" t="s">
        <v>357</v>
      </c>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c r="AV27" s="179"/>
      <c r="AW27" s="179"/>
      <c r="AX27" s="179"/>
      <c r="AY27" s="179"/>
      <c r="AZ27" s="179"/>
      <c r="BA27" s="179"/>
      <c r="BB27" s="179"/>
      <c r="BC27" s="179"/>
      <c r="BD27" s="179"/>
      <c r="BE27" s="179"/>
      <c r="BF27" s="179"/>
      <c r="BG27" s="179"/>
      <c r="BH27" s="179"/>
      <c r="BI27" s="179"/>
      <c r="BJ27" s="179"/>
    </row>
    <row r="28" spans="1:62" ht="12" customHeight="1">
      <c r="A28" s="353" t="s">
        <v>358</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row>
    <row r="29" spans="1:62" ht="12" customHeight="1">
      <c r="A29" s="179"/>
      <c r="B29" s="179"/>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c r="AV29" s="179"/>
      <c r="AW29" s="179"/>
      <c r="AX29" s="179"/>
      <c r="AY29" s="179"/>
      <c r="AZ29" s="179"/>
      <c r="BA29" s="179"/>
      <c r="BB29" s="179"/>
      <c r="BC29" s="179"/>
      <c r="BD29" s="179"/>
      <c r="BE29" s="179"/>
      <c r="BF29" s="179"/>
      <c r="BG29" s="179"/>
      <c r="BH29" s="179"/>
      <c r="BI29" s="179"/>
      <c r="BJ29" s="179"/>
    </row>
    <row r="30" spans="1:62" ht="12" customHeight="1">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row>
    <row r="31" spans="1:62" ht="12" customHeight="1">
      <c r="A31" s="179"/>
      <c r="B31" s="179"/>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c r="AV31" s="179"/>
      <c r="AW31" s="179"/>
      <c r="AX31" s="179"/>
      <c r="AY31" s="179"/>
      <c r="AZ31" s="179"/>
      <c r="BA31" s="179"/>
      <c r="BB31" s="179"/>
      <c r="BC31" s="179"/>
      <c r="BD31" s="179"/>
      <c r="BE31" s="179"/>
      <c r="BF31" s="179"/>
      <c r="BG31" s="179"/>
      <c r="BH31" s="179"/>
      <c r="BI31" s="179"/>
      <c r="BJ31" s="179"/>
    </row>
    <row r="32" spans="39:62" ht="12" customHeight="1">
      <c r="AM32" s="350">
        <v>1</v>
      </c>
      <c r="AN32" s="350">
        <v>2</v>
      </c>
      <c r="AO32" s="350">
        <v>3</v>
      </c>
      <c r="AP32" s="350">
        <v>4</v>
      </c>
      <c r="AQ32" s="350">
        <v>5</v>
      </c>
      <c r="AR32" s="350">
        <v>6</v>
      </c>
      <c r="AS32" s="350">
        <v>7</v>
      </c>
      <c r="AT32" s="350">
        <v>8</v>
      </c>
      <c r="AU32" s="350">
        <v>9</v>
      </c>
      <c r="AV32" s="350">
        <v>10</v>
      </c>
      <c r="AW32" s="350">
        <v>11</v>
      </c>
      <c r="AX32" s="350">
        <v>12</v>
      </c>
      <c r="AY32" s="350">
        <v>13</v>
      </c>
      <c r="AZ32" s="350">
        <v>14</v>
      </c>
      <c r="BA32" s="350">
        <v>15</v>
      </c>
      <c r="BB32" s="350">
        <v>16</v>
      </c>
      <c r="BC32" s="350">
        <v>17</v>
      </c>
      <c r="BD32" s="350">
        <v>18</v>
      </c>
      <c r="BE32" s="350">
        <v>19</v>
      </c>
      <c r="BF32" s="350">
        <v>20</v>
      </c>
      <c r="BG32" s="350">
        <v>21</v>
      </c>
      <c r="BH32" s="350">
        <v>22</v>
      </c>
      <c r="BI32" s="350">
        <v>23</v>
      </c>
      <c r="BJ32" s="350">
        <v>24</v>
      </c>
    </row>
  </sheetData>
  <sheetProtection algorithmName="SHA-512" hashValue="yg1X4LwzzIZlAqEXaJi3vISfncP+Qco9+ya4UHvebehn+qJ2kx94l+DbguCYQrLhvIeqzgP2RM/Zyfb8zE+2dQ==" saltValue="CuplZORPgUWbrF+s7smxOQ==" spinCount="100000" sheet="1" objects="1" scenarios="1"/>
  <mergeCells count="10">
    <mergeCell ref="A11:BJ11"/>
    <mergeCell ref="A16:BJ16"/>
    <mergeCell ref="A21:BJ21"/>
    <mergeCell ref="A26:BJ26"/>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DDC0E-0CC9-41C3-AF65-D41B2901A30F}">
  <sheetPr>
    <tabColor theme="1"/>
  </sheetPr>
  <dimension ref="A1:D32"/>
  <sheetViews>
    <sheetView showGridLines="0" workbookViewId="0" topLeftCell="A1">
      <selection activeCell="A3" sqref="A3"/>
    </sheetView>
  </sheetViews>
  <sheetFormatPr defaultColWidth="9.140625" defaultRowHeight="12.75"/>
  <cols>
    <col min="2" max="4" width="16.57421875" style="0" customWidth="1"/>
  </cols>
  <sheetData>
    <row r="1" ht="14.25">
      <c r="A1" s="256" t="s">
        <v>308</v>
      </c>
    </row>
    <row r="2" ht="12.75">
      <c r="A2" s="257" t="s">
        <v>309</v>
      </c>
    </row>
    <row r="4" ht="13.5" thickBot="1"/>
    <row r="5" spans="2:4" ht="26.25" thickBot="1">
      <c r="B5" s="261" t="s">
        <v>259</v>
      </c>
      <c r="C5" s="261" t="s">
        <v>287</v>
      </c>
      <c r="D5" s="260" t="s">
        <v>288</v>
      </c>
    </row>
    <row r="6" spans="2:4" ht="12.75">
      <c r="B6" s="272" t="s">
        <v>238</v>
      </c>
      <c r="C6" s="258" t="s">
        <v>260</v>
      </c>
      <c r="D6" s="259" t="s">
        <v>289</v>
      </c>
    </row>
    <row r="7" spans="2:4" ht="12.75">
      <c r="B7" s="273" t="s">
        <v>239</v>
      </c>
      <c r="C7" s="254" t="s">
        <v>261</v>
      </c>
      <c r="D7" s="255" t="s">
        <v>290</v>
      </c>
    </row>
    <row r="8" spans="2:4" ht="12.75">
      <c r="B8" s="273" t="s">
        <v>240</v>
      </c>
      <c r="C8" s="254" t="s">
        <v>262</v>
      </c>
      <c r="D8" s="255" t="s">
        <v>291</v>
      </c>
    </row>
    <row r="9" spans="2:4" ht="12.75">
      <c r="B9" s="273" t="s">
        <v>241</v>
      </c>
      <c r="C9" s="254" t="s">
        <v>284</v>
      </c>
      <c r="D9" s="255" t="s">
        <v>292</v>
      </c>
    </row>
    <row r="10" spans="2:4" ht="12.75">
      <c r="B10" s="273" t="s">
        <v>242</v>
      </c>
      <c r="C10" s="254" t="s">
        <v>263</v>
      </c>
      <c r="D10" s="255" t="s">
        <v>293</v>
      </c>
    </row>
    <row r="11" spans="2:4" ht="12.75">
      <c r="B11" s="273" t="s">
        <v>243</v>
      </c>
      <c r="C11" s="254" t="s">
        <v>264</v>
      </c>
      <c r="D11" s="255" t="s">
        <v>294</v>
      </c>
    </row>
    <row r="12" spans="2:4" ht="12.75">
      <c r="B12" s="273" t="s">
        <v>244</v>
      </c>
      <c r="C12" s="254" t="s">
        <v>265</v>
      </c>
      <c r="D12" s="255" t="s">
        <v>295</v>
      </c>
    </row>
    <row r="13" spans="2:4" ht="12.75">
      <c r="B13" s="273" t="s">
        <v>245</v>
      </c>
      <c r="C13" s="254" t="s">
        <v>266</v>
      </c>
      <c r="D13" s="255" t="s">
        <v>296</v>
      </c>
    </row>
    <row r="14" spans="2:4" ht="12.75">
      <c r="B14" s="273" t="s">
        <v>246</v>
      </c>
      <c r="C14" s="254" t="s">
        <v>267</v>
      </c>
      <c r="D14" s="255" t="s">
        <v>297</v>
      </c>
    </row>
    <row r="15" spans="2:4" ht="12.75">
      <c r="B15" s="273" t="s">
        <v>247</v>
      </c>
      <c r="C15" s="254" t="s">
        <v>268</v>
      </c>
      <c r="D15" s="255" t="s">
        <v>298</v>
      </c>
    </row>
    <row r="16" spans="2:4" ht="12.75">
      <c r="B16" s="273" t="s">
        <v>248</v>
      </c>
      <c r="C16" s="254" t="s">
        <v>269</v>
      </c>
      <c r="D16" s="255" t="s">
        <v>299</v>
      </c>
    </row>
    <row r="17" spans="2:4" ht="12.75">
      <c r="B17" s="273" t="s">
        <v>249</v>
      </c>
      <c r="C17" s="254" t="s">
        <v>270</v>
      </c>
      <c r="D17" s="255" t="s">
        <v>300</v>
      </c>
    </row>
    <row r="18" spans="2:4" ht="12.75">
      <c r="B18" s="273" t="s">
        <v>250</v>
      </c>
      <c r="C18" s="254" t="s">
        <v>271</v>
      </c>
      <c r="D18" s="255" t="s">
        <v>301</v>
      </c>
    </row>
    <row r="19" spans="2:4" ht="12.75">
      <c r="B19" s="273" t="s">
        <v>251</v>
      </c>
      <c r="C19" s="254" t="s">
        <v>272</v>
      </c>
      <c r="D19" s="255" t="s">
        <v>302</v>
      </c>
    </row>
    <row r="20" spans="2:4" ht="12.75">
      <c r="B20" s="273" t="s">
        <v>252</v>
      </c>
      <c r="C20" s="254" t="s">
        <v>273</v>
      </c>
      <c r="D20" s="255" t="s">
        <v>303</v>
      </c>
    </row>
    <row r="21" spans="2:4" ht="12.75">
      <c r="B21" s="273" t="s">
        <v>253</v>
      </c>
      <c r="C21" s="254" t="s">
        <v>274</v>
      </c>
      <c r="D21" s="255" t="s">
        <v>304</v>
      </c>
    </row>
    <row r="22" spans="2:4" ht="12.75">
      <c r="B22" s="273" t="s">
        <v>254</v>
      </c>
      <c r="C22" s="254" t="s">
        <v>275</v>
      </c>
      <c r="D22" s="255" t="s">
        <v>305</v>
      </c>
    </row>
    <row r="23" spans="2:4" ht="12.75">
      <c r="B23" s="273" t="s">
        <v>255</v>
      </c>
      <c r="C23" s="254" t="s">
        <v>276</v>
      </c>
      <c r="D23" s="255" t="s">
        <v>306</v>
      </c>
    </row>
    <row r="24" spans="2:4" ht="13.5" thickBot="1">
      <c r="B24" s="273" t="s">
        <v>256</v>
      </c>
      <c r="C24" s="254" t="s">
        <v>277</v>
      </c>
      <c r="D24" s="277" t="s">
        <v>307</v>
      </c>
    </row>
    <row r="25" spans="2:3" ht="13.5" thickTop="1">
      <c r="B25" s="273" t="s">
        <v>257</v>
      </c>
      <c r="C25" s="254" t="s">
        <v>278</v>
      </c>
    </row>
    <row r="26" spans="2:3" ht="13.5" thickBot="1">
      <c r="B26" s="275" t="s">
        <v>258</v>
      </c>
      <c r="C26" s="254" t="s">
        <v>279</v>
      </c>
    </row>
    <row r="27" ht="13.5" thickTop="1">
      <c r="C27" s="274" t="s">
        <v>280</v>
      </c>
    </row>
    <row r="28" ht="12.75">
      <c r="C28" s="274" t="s">
        <v>281</v>
      </c>
    </row>
    <row r="29" ht="12.75">
      <c r="C29" s="274" t="s">
        <v>285</v>
      </c>
    </row>
    <row r="30" ht="12.75">
      <c r="C30" s="274" t="s">
        <v>286</v>
      </c>
    </row>
    <row r="31" ht="12.75">
      <c r="C31" s="274" t="s">
        <v>282</v>
      </c>
    </row>
    <row r="32" ht="13.5" thickBot="1">
      <c r="C32" s="276" t="s">
        <v>283</v>
      </c>
    </row>
    <row r="33" ht="13.5" thickTop="1"/>
  </sheetData>
  <sheetProtection algorithmName="SHA-512" hashValue="OfQjIP3UWPX2BOOyZFUNjqr67SlVxcnzMvRHFRpNsyjarhqkCSmBfLmFQYINf34N6MFovs2vNAJKPMIJXDgP0w==" saltValue="02giRtZcrGac7DpUR15lxA==" spinCount="100000"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191"/>
  <sheetViews>
    <sheetView showGridLines="0" zoomScale="80" zoomScaleNormal="80" workbookViewId="0" topLeftCell="A1">
      <selection activeCell="A4" sqref="A4"/>
    </sheetView>
  </sheetViews>
  <sheetFormatPr defaultColWidth="12.57421875" defaultRowHeight="12.75"/>
  <cols>
    <col min="1" max="1" width="48.8515625" style="101" customWidth="1"/>
    <col min="2" max="13" width="15.7109375" style="101" customWidth="1"/>
    <col min="14" max="14" width="16.8515625" style="101" customWidth="1"/>
    <col min="15" max="26" width="11.421875" style="101" customWidth="1"/>
    <col min="27" max="29" width="11.421875" style="101" bestFit="1" customWidth="1"/>
    <col min="30" max="16384" width="12.57421875" style="101" customWidth="1"/>
  </cols>
  <sheetData>
    <row r="1" spans="1:4" ht="18">
      <c r="A1" s="366" t="s">
        <v>349</v>
      </c>
      <c r="B1" s="367"/>
      <c r="C1" s="367"/>
      <c r="D1" s="368"/>
    </row>
    <row r="2" spans="1:4" ht="15.75">
      <c r="A2" s="369" t="s">
        <v>322</v>
      </c>
      <c r="B2" s="370"/>
      <c r="C2" s="370"/>
      <c r="D2" s="371"/>
    </row>
    <row r="3" spans="1:4" ht="15.75">
      <c r="A3" s="372" t="str">
        <f>"CONTRACTOR: "&amp;'Contractor Info &amp; Instructions'!$B$3</f>
        <v xml:space="preserve">CONTRACTOR: </v>
      </c>
      <c r="B3" s="373"/>
      <c r="C3" s="373"/>
      <c r="D3" s="374"/>
    </row>
    <row r="5" ht="12.75">
      <c r="A5" s="102" t="s">
        <v>2</v>
      </c>
    </row>
    <row r="6" s="104" customFormat="1" ht="12.75">
      <c r="A6" s="103" t="s">
        <v>3</v>
      </c>
    </row>
    <row r="7" spans="1:2" s="104" customFormat="1" ht="12.75">
      <c r="A7" s="362" t="s">
        <v>227</v>
      </c>
      <c r="B7" s="363"/>
    </row>
    <row r="8" spans="1:2" s="104" customFormat="1" ht="12.75">
      <c r="A8" s="360" t="s">
        <v>228</v>
      </c>
      <c r="B8" s="361"/>
    </row>
    <row r="9" spans="1:2" s="104" customFormat="1" ht="15">
      <c r="A9" s="364" t="s">
        <v>229</v>
      </c>
      <c r="B9" s="365"/>
    </row>
    <row r="10" s="104" customFormat="1" ht="12.75">
      <c r="A10" s="105"/>
    </row>
    <row r="11" spans="1:2" ht="12.75">
      <c r="A11" s="106"/>
      <c r="B11" s="106"/>
    </row>
    <row r="12" spans="1:14" s="300" customFormat="1" ht="15.75">
      <c r="A12" s="1" t="s">
        <v>4</v>
      </c>
      <c r="B12" s="2"/>
      <c r="C12" s="2"/>
      <c r="D12" s="2"/>
      <c r="E12" s="2"/>
      <c r="F12" s="2"/>
      <c r="G12" s="2"/>
      <c r="H12" s="2"/>
      <c r="I12" s="2"/>
      <c r="J12" s="2"/>
      <c r="K12" s="2"/>
      <c r="L12" s="2"/>
      <c r="M12" s="2"/>
      <c r="N12" s="2"/>
    </row>
    <row r="13" spans="1:14" s="300" customFormat="1" ht="13.5" thickBot="1">
      <c r="A13" s="3"/>
      <c r="B13" s="2"/>
      <c r="C13" s="2"/>
      <c r="D13" s="2"/>
      <c r="E13" s="2"/>
      <c r="F13" s="2"/>
      <c r="G13" s="2"/>
      <c r="H13" s="2"/>
      <c r="I13" s="2"/>
      <c r="J13" s="2"/>
      <c r="K13" s="2"/>
      <c r="L13" s="2"/>
      <c r="M13" s="2"/>
      <c r="N13" s="2"/>
    </row>
    <row r="14" spans="1:14" s="300" customFormat="1" ht="16.5" thickBot="1">
      <c r="A14" s="4" t="s">
        <v>5</v>
      </c>
      <c r="B14" s="5">
        <v>2.65</v>
      </c>
      <c r="C14" s="2"/>
      <c r="D14" s="2"/>
      <c r="E14" s="2"/>
      <c r="F14" s="2"/>
      <c r="G14" s="2"/>
      <c r="H14" s="2"/>
      <c r="I14" s="2"/>
      <c r="J14" s="2"/>
      <c r="K14" s="2"/>
      <c r="L14" s="2"/>
      <c r="M14" s="2"/>
      <c r="N14" s="2"/>
    </row>
    <row r="15" spans="1:14" s="300" customFormat="1" ht="15.75">
      <c r="A15" s="4"/>
      <c r="B15" s="6"/>
      <c r="C15" s="2"/>
      <c r="D15" s="2"/>
      <c r="E15" s="2"/>
      <c r="F15" s="2"/>
      <c r="G15" s="2"/>
      <c r="H15" s="2"/>
      <c r="I15" s="2"/>
      <c r="J15" s="2"/>
      <c r="K15" s="2"/>
      <c r="L15" s="2"/>
      <c r="M15" s="2"/>
      <c r="N15" s="2"/>
    </row>
    <row r="16" spans="1:14" s="300" customFormat="1" ht="16.5" thickBot="1">
      <c r="A16" s="7" t="s">
        <v>94</v>
      </c>
      <c r="B16" s="8"/>
      <c r="C16" s="2"/>
      <c r="D16" s="2"/>
      <c r="E16" s="2"/>
      <c r="F16" s="2"/>
      <c r="G16" s="2"/>
      <c r="H16" s="2"/>
      <c r="I16" s="2"/>
      <c r="J16" s="2"/>
      <c r="K16" s="2"/>
      <c r="L16" s="2"/>
      <c r="M16" s="2"/>
      <c r="N16" s="2"/>
    </row>
    <row r="17" spans="1:14" s="300" customFormat="1" ht="12.75">
      <c r="A17" s="4" t="s">
        <v>98</v>
      </c>
      <c r="B17" s="196">
        <v>1.5</v>
      </c>
      <c r="C17" s="2"/>
      <c r="D17" s="2"/>
      <c r="E17" s="2"/>
      <c r="F17" s="2"/>
      <c r="G17" s="2"/>
      <c r="H17" s="2"/>
      <c r="I17" s="2"/>
      <c r="J17" s="2"/>
      <c r="K17" s="2"/>
      <c r="L17" s="2"/>
      <c r="M17" s="2"/>
      <c r="N17" s="2"/>
    </row>
    <row r="18" spans="1:14" s="300" customFormat="1" ht="12.75">
      <c r="A18" s="4" t="s">
        <v>112</v>
      </c>
      <c r="B18" s="197">
        <v>1.5</v>
      </c>
      <c r="C18" s="2"/>
      <c r="D18" s="2"/>
      <c r="E18" s="2"/>
      <c r="F18" s="2"/>
      <c r="G18" s="2"/>
      <c r="H18" s="2"/>
      <c r="I18" s="2"/>
      <c r="J18" s="2"/>
      <c r="K18" s="2"/>
      <c r="L18" s="2"/>
      <c r="M18" s="2"/>
      <c r="N18" s="2"/>
    </row>
    <row r="19" spans="1:14" s="300" customFormat="1" ht="13.5" thickBot="1">
      <c r="A19" s="4" t="s">
        <v>346</v>
      </c>
      <c r="B19" s="198">
        <v>1.5</v>
      </c>
      <c r="C19" s="2"/>
      <c r="D19" s="2"/>
      <c r="E19" s="2"/>
      <c r="F19" s="2"/>
      <c r="G19" s="2"/>
      <c r="H19" s="2"/>
      <c r="I19" s="2"/>
      <c r="J19" s="2"/>
      <c r="K19" s="2"/>
      <c r="L19" s="2"/>
      <c r="M19" s="2"/>
      <c r="N19" s="2"/>
    </row>
    <row r="20" spans="1:14" s="300" customFormat="1" ht="13.5" thickBot="1">
      <c r="A20" s="3"/>
      <c r="B20" s="2"/>
      <c r="C20" s="2"/>
      <c r="D20" s="2"/>
      <c r="E20" s="2"/>
      <c r="F20" s="2"/>
      <c r="G20" s="2"/>
      <c r="H20" s="2"/>
      <c r="I20" s="2"/>
      <c r="J20" s="2"/>
      <c r="K20" s="2"/>
      <c r="L20" s="2"/>
      <c r="M20" s="2"/>
      <c r="N20" s="2"/>
    </row>
    <row r="21" spans="1:14" s="300" customFormat="1" ht="25.5">
      <c r="A21" s="9" t="s">
        <v>6</v>
      </c>
      <c r="B21" s="10" t="s">
        <v>330</v>
      </c>
      <c r="C21" s="11" t="s">
        <v>331</v>
      </c>
      <c r="D21" s="11" t="s">
        <v>332</v>
      </c>
      <c r="E21" s="12" t="s">
        <v>333</v>
      </c>
      <c r="F21" s="11" t="s">
        <v>334</v>
      </c>
      <c r="G21" s="12" t="s">
        <v>335</v>
      </c>
      <c r="H21" s="11" t="s">
        <v>336</v>
      </c>
      <c r="I21" s="12" t="s">
        <v>337</v>
      </c>
      <c r="J21" s="11" t="s">
        <v>338</v>
      </c>
      <c r="K21" s="12" t="s">
        <v>339</v>
      </c>
      <c r="L21" s="11" t="s">
        <v>340</v>
      </c>
      <c r="M21" s="11" t="s">
        <v>341</v>
      </c>
      <c r="N21" s="13" t="s">
        <v>7</v>
      </c>
    </row>
    <row r="22" spans="1:14" s="300" customFormat="1" ht="12.75">
      <c r="A22" s="14" t="s">
        <v>105</v>
      </c>
      <c r="B22" s="336">
        <f>(1+0.0175)^(1/12)-1</f>
        <v>0.0014467654179763922</v>
      </c>
      <c r="C22" s="15">
        <f>B22</f>
        <v>0.0014467654179763922</v>
      </c>
      <c r="D22" s="15">
        <f aca="true" t="shared" si="0" ref="D22:M22">C22</f>
        <v>0.0014467654179763922</v>
      </c>
      <c r="E22" s="15">
        <f t="shared" si="0"/>
        <v>0.0014467654179763922</v>
      </c>
      <c r="F22" s="15">
        <f t="shared" si="0"/>
        <v>0.0014467654179763922</v>
      </c>
      <c r="G22" s="15">
        <f t="shared" si="0"/>
        <v>0.0014467654179763922</v>
      </c>
      <c r="H22" s="15">
        <f t="shared" si="0"/>
        <v>0.0014467654179763922</v>
      </c>
      <c r="I22" s="15">
        <f t="shared" si="0"/>
        <v>0.0014467654179763922</v>
      </c>
      <c r="J22" s="15">
        <f t="shared" si="0"/>
        <v>0.0014467654179763922</v>
      </c>
      <c r="K22" s="15">
        <f t="shared" si="0"/>
        <v>0.0014467654179763922</v>
      </c>
      <c r="L22" s="15">
        <f t="shared" si="0"/>
        <v>0.0014467654179763922</v>
      </c>
      <c r="M22" s="15">
        <f t="shared" si="0"/>
        <v>0.0014467654179763922</v>
      </c>
      <c r="N22" s="16">
        <f>AVERAGE(B22:M22)</f>
        <v>0.0014467654179763922</v>
      </c>
    </row>
    <row r="23" spans="1:14" s="300" customFormat="1" ht="12.75">
      <c r="A23" s="17" t="s">
        <v>99</v>
      </c>
      <c r="B23" s="337">
        <f>'PA Eastern Region_Databook'!BJ7*(1.0175)^(30/12)</f>
        <v>9010.443778144752</v>
      </c>
      <c r="C23" s="18">
        <f>B23*(1+C22)</f>
        <v>9023.479776603594</v>
      </c>
      <c r="D23" s="18">
        <f aca="true" t="shared" si="1" ref="D23:M23">C23*(1+D22)</f>
        <v>9036.534635094193</v>
      </c>
      <c r="E23" s="19">
        <f t="shared" si="1"/>
        <v>9049.608380902593</v>
      </c>
      <c r="F23" s="18">
        <f t="shared" si="1"/>
        <v>9062.701041354312</v>
      </c>
      <c r="G23" s="19">
        <f t="shared" si="1"/>
        <v>9075.812643814403</v>
      </c>
      <c r="H23" s="18">
        <f t="shared" si="1"/>
        <v>9088.943215687506</v>
      </c>
      <c r="I23" s="19">
        <f t="shared" si="1"/>
        <v>9102.092784417915</v>
      </c>
      <c r="J23" s="18">
        <f t="shared" si="1"/>
        <v>9115.261377489624</v>
      </c>
      <c r="K23" s="19">
        <f t="shared" si="1"/>
        <v>9128.449022426392</v>
      </c>
      <c r="L23" s="18">
        <f t="shared" si="1"/>
        <v>9141.6557467918</v>
      </c>
      <c r="M23" s="18">
        <f t="shared" si="1"/>
        <v>9154.881578189303</v>
      </c>
      <c r="N23" s="20">
        <f>AVERAGE(B23:M23)</f>
        <v>9082.488665076364</v>
      </c>
    </row>
    <row r="24" spans="1:14" s="300" customFormat="1" ht="13.5" thickBot="1">
      <c r="A24" s="21" t="s">
        <v>8</v>
      </c>
      <c r="B24" s="22">
        <f>$B$14</f>
        <v>2.65</v>
      </c>
      <c r="C24" s="23">
        <f aca="true" t="shared" si="2" ref="C24:M24">$B$14</f>
        <v>2.65</v>
      </c>
      <c r="D24" s="23">
        <f t="shared" si="2"/>
        <v>2.65</v>
      </c>
      <c r="E24" s="23">
        <f t="shared" si="2"/>
        <v>2.65</v>
      </c>
      <c r="F24" s="23">
        <f t="shared" si="2"/>
        <v>2.65</v>
      </c>
      <c r="G24" s="23">
        <f t="shared" si="2"/>
        <v>2.65</v>
      </c>
      <c r="H24" s="23">
        <f t="shared" si="2"/>
        <v>2.65</v>
      </c>
      <c r="I24" s="23">
        <f t="shared" si="2"/>
        <v>2.65</v>
      </c>
      <c r="J24" s="23">
        <f t="shared" si="2"/>
        <v>2.65</v>
      </c>
      <c r="K24" s="23">
        <f t="shared" si="2"/>
        <v>2.65</v>
      </c>
      <c r="L24" s="23">
        <f t="shared" si="2"/>
        <v>2.65</v>
      </c>
      <c r="M24" s="23">
        <f t="shared" si="2"/>
        <v>2.65</v>
      </c>
      <c r="N24" s="24">
        <f>AVERAGE(B24:M24)</f>
        <v>2.6499999999999995</v>
      </c>
    </row>
    <row r="25" spans="1:14" s="300" customFormat="1" ht="13.5" thickTop="1">
      <c r="A25" s="187"/>
      <c r="B25" s="188"/>
      <c r="C25" s="189"/>
      <c r="D25" s="189"/>
      <c r="E25" s="190"/>
      <c r="F25" s="189"/>
      <c r="G25" s="190"/>
      <c r="H25" s="189"/>
      <c r="I25" s="190"/>
      <c r="J25" s="189"/>
      <c r="K25" s="190"/>
      <c r="L25" s="189"/>
      <c r="M25" s="189"/>
      <c r="N25" s="191"/>
    </row>
    <row r="26" spans="1:14" s="300" customFormat="1" ht="13.5" thickBot="1">
      <c r="A26" s="25" t="s">
        <v>9</v>
      </c>
      <c r="B26" s="26">
        <f>B23*B24</f>
        <v>23877.676012083593</v>
      </c>
      <c r="C26" s="27">
        <f aca="true" t="shared" si="3" ref="C26:M26">C23*C24</f>
        <v>23912.22140799952</v>
      </c>
      <c r="D26" s="27">
        <f t="shared" si="3"/>
        <v>23946.81678299961</v>
      </c>
      <c r="E26" s="28">
        <f t="shared" si="3"/>
        <v>23981.46220939187</v>
      </c>
      <c r="F26" s="27">
        <f t="shared" si="3"/>
        <v>24016.157759588925</v>
      </c>
      <c r="G26" s="28">
        <f t="shared" si="3"/>
        <v>24050.903506108167</v>
      </c>
      <c r="H26" s="27">
        <f t="shared" si="3"/>
        <v>24085.699521571893</v>
      </c>
      <c r="I26" s="28">
        <f t="shared" si="3"/>
        <v>24120.545878707475</v>
      </c>
      <c r="J26" s="27">
        <f t="shared" si="3"/>
        <v>24155.4426503475</v>
      </c>
      <c r="K26" s="28">
        <f t="shared" si="3"/>
        <v>24190.389909429938</v>
      </c>
      <c r="L26" s="27">
        <f t="shared" si="3"/>
        <v>24225.387728998267</v>
      </c>
      <c r="M26" s="27">
        <f t="shared" si="3"/>
        <v>24260.43618220165</v>
      </c>
      <c r="N26" s="29">
        <f>SUM(B26:M26)</f>
        <v>288823.1395494285</v>
      </c>
    </row>
    <row r="27" spans="1:14" s="300" customFormat="1" ht="15.75">
      <c r="A27" s="30"/>
      <c r="B27" s="31"/>
      <c r="C27" s="32"/>
      <c r="D27" s="32"/>
      <c r="E27" s="32"/>
      <c r="F27" s="32"/>
      <c r="G27" s="33"/>
      <c r="H27" s="32"/>
      <c r="I27" s="33"/>
      <c r="J27" s="34"/>
      <c r="K27" s="35"/>
      <c r="L27" s="36"/>
      <c r="M27" s="8"/>
      <c r="N27" s="37"/>
    </row>
    <row r="28" spans="1:14" s="300" customFormat="1" ht="12.75">
      <c r="A28" s="38" t="s">
        <v>95</v>
      </c>
      <c r="B28" s="39"/>
      <c r="C28" s="39"/>
      <c r="D28" s="39"/>
      <c r="E28" s="39"/>
      <c r="F28" s="39"/>
      <c r="G28" s="39"/>
      <c r="H28" s="39"/>
      <c r="I28" s="39"/>
      <c r="J28" s="39"/>
      <c r="K28" s="39"/>
      <c r="L28" s="39"/>
      <c r="M28" s="39"/>
      <c r="N28" s="37"/>
    </row>
    <row r="29" spans="1:14" s="300" customFormat="1" ht="13.5" thickBot="1">
      <c r="A29" s="40"/>
      <c r="B29" s="28"/>
      <c r="C29" s="28"/>
      <c r="D29" s="28"/>
      <c r="E29" s="28"/>
      <c r="F29" s="28"/>
      <c r="G29" s="28"/>
      <c r="H29" s="28"/>
      <c r="I29" s="28"/>
      <c r="J29" s="28"/>
      <c r="K29" s="28"/>
      <c r="L29" s="28"/>
      <c r="M29" s="28"/>
      <c r="N29" s="37"/>
    </row>
    <row r="30" spans="1:14" s="300" customFormat="1" ht="25.9" customHeight="1" thickBot="1">
      <c r="A30" s="9" t="s">
        <v>6</v>
      </c>
      <c r="B30" s="10" t="str">
        <f>B21</f>
        <v>July, 2020</v>
      </c>
      <c r="C30" s="12" t="str">
        <f aca="true" t="shared" si="4" ref="C30:M30">C21</f>
        <v>August, 2020</v>
      </c>
      <c r="D30" s="11" t="str">
        <f t="shared" si="4"/>
        <v>September, 2020</v>
      </c>
      <c r="E30" s="12" t="str">
        <f t="shared" si="4"/>
        <v>October, 2020</v>
      </c>
      <c r="F30" s="11" t="str">
        <f t="shared" si="4"/>
        <v>November, 2020</v>
      </c>
      <c r="G30" s="12" t="str">
        <f t="shared" si="4"/>
        <v>December, 2020</v>
      </c>
      <c r="H30" s="11" t="str">
        <f t="shared" si="4"/>
        <v>January, 2021</v>
      </c>
      <c r="I30" s="12" t="str">
        <f t="shared" si="4"/>
        <v>February, 2021</v>
      </c>
      <c r="J30" s="11" t="str">
        <f t="shared" si="4"/>
        <v>March, 2021</v>
      </c>
      <c r="K30" s="12" t="str">
        <f t="shared" si="4"/>
        <v>April, 2021</v>
      </c>
      <c r="L30" s="11" t="str">
        <f t="shared" si="4"/>
        <v>May, 2021</v>
      </c>
      <c r="M30" s="12" t="str">
        <f t="shared" si="4"/>
        <v>June, 2021</v>
      </c>
      <c r="N30" s="247" t="s">
        <v>10</v>
      </c>
    </row>
    <row r="31" spans="1:14" s="300" customFormat="1" ht="14.25" thickBot="1" thickTop="1">
      <c r="A31" s="41" t="s">
        <v>100</v>
      </c>
      <c r="B31" s="42">
        <f aca="true" t="shared" si="5" ref="B31:M31">B23*B$37</f>
        <v>4505.221889072376</v>
      </c>
      <c r="C31" s="43">
        <f t="shared" si="5"/>
        <v>4511.739888301797</v>
      </c>
      <c r="D31" s="43">
        <f t="shared" si="5"/>
        <v>4518.267317547096</v>
      </c>
      <c r="E31" s="43">
        <f t="shared" si="5"/>
        <v>4524.804190451297</v>
      </c>
      <c r="F31" s="43">
        <f t="shared" si="5"/>
        <v>4531.350520677156</v>
      </c>
      <c r="G31" s="43">
        <f t="shared" si="5"/>
        <v>4537.906321907201</v>
      </c>
      <c r="H31" s="43">
        <f t="shared" si="5"/>
        <v>4544.471607843753</v>
      </c>
      <c r="I31" s="43">
        <f t="shared" si="5"/>
        <v>4551.0463922089575</v>
      </c>
      <c r="J31" s="43">
        <f t="shared" si="5"/>
        <v>4557.630688744812</v>
      </c>
      <c r="K31" s="43">
        <f t="shared" si="5"/>
        <v>4564.224511213196</v>
      </c>
      <c r="L31" s="43">
        <f t="shared" si="5"/>
        <v>4570.8278733959</v>
      </c>
      <c r="M31" s="244">
        <f t="shared" si="5"/>
        <v>4577.440789094651</v>
      </c>
      <c r="N31" s="248">
        <f>AVERAGE(B31:M31)</f>
        <v>4541.244332538182</v>
      </c>
    </row>
    <row r="32" spans="1:14" s="300" customFormat="1" ht="12.75">
      <c r="A32" s="44" t="s">
        <v>104</v>
      </c>
      <c r="B32" s="266">
        <v>6494</v>
      </c>
      <c r="C32" s="174">
        <v>6503</v>
      </c>
      <c r="D32" s="174">
        <v>6513</v>
      </c>
      <c r="E32" s="174">
        <v>6522</v>
      </c>
      <c r="F32" s="174">
        <v>6532</v>
      </c>
      <c r="G32" s="174">
        <v>6541</v>
      </c>
      <c r="H32" s="174">
        <v>6551</v>
      </c>
      <c r="I32" s="174">
        <v>6560</v>
      </c>
      <c r="J32" s="174">
        <v>6569</v>
      </c>
      <c r="K32" s="174">
        <v>6579</v>
      </c>
      <c r="L32" s="174">
        <v>6588</v>
      </c>
      <c r="M32" s="174">
        <v>6598</v>
      </c>
      <c r="N32" s="249">
        <f aca="true" t="shared" si="6" ref="N32">SUM(B32:M32)</f>
        <v>78550</v>
      </c>
    </row>
    <row r="33" spans="1:14" s="300" customFormat="1" ht="12.75">
      <c r="A33" s="47" t="s">
        <v>101</v>
      </c>
      <c r="B33" s="267">
        <v>10390</v>
      </c>
      <c r="C33" s="45">
        <v>10405</v>
      </c>
      <c r="D33" s="46">
        <v>10420</v>
      </c>
      <c r="E33" s="45">
        <v>10435</v>
      </c>
      <c r="F33" s="46">
        <v>10451</v>
      </c>
      <c r="G33" s="45">
        <v>10466</v>
      </c>
      <c r="H33" s="46">
        <v>10481</v>
      </c>
      <c r="I33" s="45">
        <v>10496</v>
      </c>
      <c r="J33" s="46">
        <v>10511</v>
      </c>
      <c r="K33" s="45">
        <v>10526</v>
      </c>
      <c r="L33" s="46">
        <v>10542</v>
      </c>
      <c r="M33" s="45">
        <v>10557</v>
      </c>
      <c r="N33" s="250">
        <f>SUM(B33:M33)</f>
        <v>125680</v>
      </c>
    </row>
    <row r="34" spans="1:14" s="300" customFormat="1" ht="13.5" thickBot="1">
      <c r="A34" s="192" t="s">
        <v>344</v>
      </c>
      <c r="B34" s="268">
        <v>5381</v>
      </c>
      <c r="C34" s="193">
        <v>5388</v>
      </c>
      <c r="D34" s="194">
        <v>5396</v>
      </c>
      <c r="E34" s="193">
        <v>5404</v>
      </c>
      <c r="F34" s="194">
        <v>5412</v>
      </c>
      <c r="G34" s="193">
        <v>5420</v>
      </c>
      <c r="H34" s="194">
        <v>5428</v>
      </c>
      <c r="I34" s="193">
        <v>5435</v>
      </c>
      <c r="J34" s="194">
        <v>5443</v>
      </c>
      <c r="K34" s="193">
        <v>5451</v>
      </c>
      <c r="L34" s="194">
        <v>5459</v>
      </c>
      <c r="M34" s="193">
        <v>5467</v>
      </c>
      <c r="N34" s="251">
        <f>SUM(B34:M34)</f>
        <v>65084</v>
      </c>
    </row>
    <row r="35" spans="1:14" s="300" customFormat="1" ht="13.5" thickTop="1">
      <c r="A35" s="41" t="s">
        <v>102</v>
      </c>
      <c r="B35" s="326">
        <f>SUM(B32:B34)</f>
        <v>22265</v>
      </c>
      <c r="C35" s="327">
        <f aca="true" t="shared" si="7" ref="C35:M35">SUM(C32:C34)</f>
        <v>22296</v>
      </c>
      <c r="D35" s="327">
        <f t="shared" si="7"/>
        <v>22329</v>
      </c>
      <c r="E35" s="327">
        <f t="shared" si="7"/>
        <v>22361</v>
      </c>
      <c r="F35" s="327">
        <f t="shared" si="7"/>
        <v>22395</v>
      </c>
      <c r="G35" s="327">
        <f t="shared" si="7"/>
        <v>22427</v>
      </c>
      <c r="H35" s="327">
        <f t="shared" si="7"/>
        <v>22460</v>
      </c>
      <c r="I35" s="327">
        <f t="shared" si="7"/>
        <v>22491</v>
      </c>
      <c r="J35" s="327">
        <f t="shared" si="7"/>
        <v>22523</v>
      </c>
      <c r="K35" s="327">
        <f t="shared" si="7"/>
        <v>22556</v>
      </c>
      <c r="L35" s="327">
        <f t="shared" si="7"/>
        <v>22589</v>
      </c>
      <c r="M35" s="327">
        <f t="shared" si="7"/>
        <v>22622</v>
      </c>
      <c r="N35" s="328">
        <f>SUM(B35:M35)</f>
        <v>269314</v>
      </c>
    </row>
    <row r="36" spans="1:14" s="300" customFormat="1" ht="13.5" thickBot="1">
      <c r="A36" s="329" t="s">
        <v>11</v>
      </c>
      <c r="B36" s="330">
        <f aca="true" t="shared" si="8" ref="B36:M36">B35/B31</f>
        <v>4.942042933335822</v>
      </c>
      <c r="C36" s="331">
        <f t="shared" si="8"/>
        <v>4.941774249399856</v>
      </c>
      <c r="D36" s="332">
        <f t="shared" si="8"/>
        <v>4.9419386748728495</v>
      </c>
      <c r="E36" s="331">
        <f t="shared" si="8"/>
        <v>4.9418713073128036</v>
      </c>
      <c r="F36" s="332">
        <f t="shared" si="8"/>
        <v>4.942235189665561</v>
      </c>
      <c r="G36" s="331">
        <f t="shared" si="8"/>
        <v>4.942146974637046</v>
      </c>
      <c r="H36" s="332">
        <f t="shared" si="8"/>
        <v>4.942268747203539</v>
      </c>
      <c r="I36" s="331">
        <f t="shared" si="8"/>
        <v>4.941940393862578</v>
      </c>
      <c r="J36" s="332">
        <f t="shared" si="8"/>
        <v>4.941822086555002</v>
      </c>
      <c r="K36" s="331">
        <f t="shared" si="8"/>
        <v>4.941912902090018</v>
      </c>
      <c r="L36" s="332">
        <f t="shared" si="8"/>
        <v>4.941993141215683</v>
      </c>
      <c r="M36" s="331">
        <f t="shared" si="8"/>
        <v>4.942062834301411</v>
      </c>
      <c r="N36" s="333">
        <f>AVERAGE(B36:M36)</f>
        <v>4.942000786204347</v>
      </c>
    </row>
    <row r="37" spans="1:14" s="300" customFormat="1" ht="13.5" thickTop="1">
      <c r="A37" s="17" t="s">
        <v>107</v>
      </c>
      <c r="B37" s="322">
        <v>0.5</v>
      </c>
      <c r="C37" s="323">
        <v>0.5</v>
      </c>
      <c r="D37" s="323">
        <v>0.5</v>
      </c>
      <c r="E37" s="323">
        <v>0.5</v>
      </c>
      <c r="F37" s="323">
        <v>0.5</v>
      </c>
      <c r="G37" s="323">
        <v>0.5</v>
      </c>
      <c r="H37" s="323">
        <v>0.5</v>
      </c>
      <c r="I37" s="323">
        <v>0.5</v>
      </c>
      <c r="J37" s="323">
        <v>0.5</v>
      </c>
      <c r="K37" s="323">
        <v>0.5</v>
      </c>
      <c r="L37" s="323">
        <v>0.5</v>
      </c>
      <c r="M37" s="324">
        <v>0.5</v>
      </c>
      <c r="N37" s="325">
        <f>N31/N23</f>
        <v>0.5</v>
      </c>
    </row>
    <row r="38" spans="1:14" s="300" customFormat="1" ht="12.75">
      <c r="A38" s="48" t="s">
        <v>109</v>
      </c>
      <c r="B38" s="51">
        <f>B32/B$35</f>
        <v>0.2916685380642264</v>
      </c>
      <c r="C38" s="50">
        <f aca="true" t="shared" si="9" ref="C38:M38">C32/C$35</f>
        <v>0.2916666666666667</v>
      </c>
      <c r="D38" s="50">
        <f t="shared" si="9"/>
        <v>0.29168346097003894</v>
      </c>
      <c r="E38" s="50">
        <f t="shared" si="9"/>
        <v>0.2916685300299629</v>
      </c>
      <c r="F38" s="50">
        <f t="shared" si="9"/>
        <v>0.29167224826970306</v>
      </c>
      <c r="G38" s="50">
        <f t="shared" si="9"/>
        <v>0.291657377268471</v>
      </c>
      <c r="H38" s="50">
        <f t="shared" si="9"/>
        <v>0.2916740872662511</v>
      </c>
      <c r="I38" s="50">
        <f t="shared" si="9"/>
        <v>0.2916722244453337</v>
      </c>
      <c r="J38" s="50">
        <f t="shared" si="9"/>
        <v>0.29165741686276253</v>
      </c>
      <c r="K38" s="50">
        <f t="shared" si="9"/>
        <v>0.29167405568363186</v>
      </c>
      <c r="L38" s="50">
        <f t="shared" si="9"/>
        <v>0.2916463765549604</v>
      </c>
      <c r="M38" s="245">
        <f t="shared" si="9"/>
        <v>0.291662982936964</v>
      </c>
      <c r="N38" s="252">
        <f>N32/N$35</f>
        <v>0.2916669760948187</v>
      </c>
    </row>
    <row r="39" spans="1:14" s="300" customFormat="1" ht="12.75">
      <c r="A39" s="47" t="s">
        <v>103</v>
      </c>
      <c r="B39" s="49">
        <f aca="true" t="shared" si="10" ref="B39:M39">B33/B$35</f>
        <v>0.46665169548618907</v>
      </c>
      <c r="C39" s="50">
        <f t="shared" si="10"/>
        <v>0.46667563688554</v>
      </c>
      <c r="D39" s="50">
        <f t="shared" si="10"/>
        <v>0.4666577097048681</v>
      </c>
      <c r="E39" s="50">
        <f t="shared" si="10"/>
        <v>0.4666607039041188</v>
      </c>
      <c r="F39" s="50">
        <f t="shared" si="10"/>
        <v>0.4666666666666667</v>
      </c>
      <c r="G39" s="50">
        <f t="shared" si="10"/>
        <v>0.4666696392740893</v>
      </c>
      <c r="H39" s="50">
        <f t="shared" si="10"/>
        <v>0.4666518254674978</v>
      </c>
      <c r="I39" s="50">
        <f t="shared" si="10"/>
        <v>0.4666755591125339</v>
      </c>
      <c r="J39" s="50">
        <f t="shared" si="10"/>
        <v>0.466678506415664</v>
      </c>
      <c r="K39" s="50">
        <f t="shared" si="10"/>
        <v>0.46666075545309454</v>
      </c>
      <c r="L39" s="50">
        <f t="shared" si="10"/>
        <v>0.4666873256894949</v>
      </c>
      <c r="M39" s="245">
        <f t="shared" si="10"/>
        <v>0.4666696136504288</v>
      </c>
      <c r="N39" s="252">
        <f>N33/N$35</f>
        <v>0.4666671617517099</v>
      </c>
    </row>
    <row r="40" spans="1:14" s="300" customFormat="1" ht="12.75">
      <c r="A40" s="47" t="s">
        <v>345</v>
      </c>
      <c r="B40" s="49">
        <f aca="true" t="shared" si="11" ref="B40:M40">B34/B$35</f>
        <v>0.24167976644958455</v>
      </c>
      <c r="C40" s="50">
        <f t="shared" si="11"/>
        <v>0.24165769644779334</v>
      </c>
      <c r="D40" s="50">
        <f t="shared" si="11"/>
        <v>0.24165882932509292</v>
      </c>
      <c r="E40" s="50">
        <f t="shared" si="11"/>
        <v>0.24167076606591834</v>
      </c>
      <c r="F40" s="50">
        <f t="shared" si="11"/>
        <v>0.24166108506363027</v>
      </c>
      <c r="G40" s="50">
        <f t="shared" si="11"/>
        <v>0.2416729834574397</v>
      </c>
      <c r="H40" s="50">
        <f t="shared" si="11"/>
        <v>0.24167408726625111</v>
      </c>
      <c r="I40" s="50">
        <f t="shared" si="11"/>
        <v>0.24165221644213242</v>
      </c>
      <c r="J40" s="50">
        <f t="shared" si="11"/>
        <v>0.2416640767215735</v>
      </c>
      <c r="K40" s="50">
        <f t="shared" si="11"/>
        <v>0.24166518886327362</v>
      </c>
      <c r="L40" s="50">
        <f t="shared" si="11"/>
        <v>0.24166629775554474</v>
      </c>
      <c r="M40" s="245">
        <f t="shared" si="11"/>
        <v>0.2416674034126072</v>
      </c>
      <c r="N40" s="252">
        <f>N34/N$35</f>
        <v>0.2416658621534714</v>
      </c>
    </row>
    <row r="41" spans="1:14" s="300" customFormat="1" ht="13.5" thickBot="1">
      <c r="A41" s="208" t="s">
        <v>220</v>
      </c>
      <c r="B41" s="209">
        <f aca="true" t="shared" si="12" ref="B41:M41">SUMPRODUCT(B32:B34,$B$17:$B$19)</f>
        <v>33397.5</v>
      </c>
      <c r="C41" s="210">
        <f t="shared" si="12"/>
        <v>33444</v>
      </c>
      <c r="D41" s="210">
        <f t="shared" si="12"/>
        <v>33493.5</v>
      </c>
      <c r="E41" s="210">
        <f t="shared" si="12"/>
        <v>33541.5</v>
      </c>
      <c r="F41" s="210">
        <f t="shared" si="12"/>
        <v>33592.5</v>
      </c>
      <c r="G41" s="210">
        <f t="shared" si="12"/>
        <v>33640.5</v>
      </c>
      <c r="H41" s="210">
        <f t="shared" si="12"/>
        <v>33690</v>
      </c>
      <c r="I41" s="210">
        <f t="shared" si="12"/>
        <v>33736.5</v>
      </c>
      <c r="J41" s="210">
        <f t="shared" si="12"/>
        <v>33784.5</v>
      </c>
      <c r="K41" s="210">
        <f t="shared" si="12"/>
        <v>33834</v>
      </c>
      <c r="L41" s="210">
        <f t="shared" si="12"/>
        <v>33883.5</v>
      </c>
      <c r="M41" s="246">
        <f t="shared" si="12"/>
        <v>33933</v>
      </c>
      <c r="N41" s="253">
        <f>SUM(B41:M41)</f>
        <v>403971</v>
      </c>
    </row>
    <row r="42" spans="1:14" s="300" customFormat="1" ht="39.95" customHeight="1" thickBot="1">
      <c r="A42" s="107"/>
      <c r="B42" s="108"/>
      <c r="C42" s="108"/>
      <c r="D42" s="108"/>
      <c r="E42" s="108"/>
      <c r="F42" s="108"/>
      <c r="G42" s="109"/>
      <c r="H42" s="108"/>
      <c r="I42" s="109"/>
      <c r="J42" s="110"/>
      <c r="K42" s="111"/>
      <c r="L42" s="112"/>
      <c r="M42" s="113"/>
      <c r="N42" s="114"/>
    </row>
    <row r="43" spans="1:14" s="300" customFormat="1" ht="15.75">
      <c r="A43" s="220" t="s">
        <v>230</v>
      </c>
      <c r="B43" s="221"/>
      <c r="C43" s="221"/>
      <c r="D43" s="221"/>
      <c r="E43" s="221"/>
      <c r="F43" s="221"/>
      <c r="G43" s="221"/>
      <c r="H43" s="221"/>
      <c r="I43" s="221"/>
      <c r="J43" s="221"/>
      <c r="K43" s="221"/>
      <c r="L43" s="221"/>
      <c r="M43" s="221"/>
      <c r="N43" s="222"/>
    </row>
    <row r="44" spans="1:14" s="300" customFormat="1" ht="13.5" thickBot="1">
      <c r="A44" s="265" t="s">
        <v>314</v>
      </c>
      <c r="B44" s="54"/>
      <c r="C44" s="54"/>
      <c r="D44" s="54"/>
      <c r="E44" s="54"/>
      <c r="F44" s="54"/>
      <c r="G44" s="54"/>
      <c r="H44" s="54"/>
      <c r="I44" s="54"/>
      <c r="J44" s="54"/>
      <c r="K44" s="54"/>
      <c r="L44" s="54"/>
      <c r="M44" s="54"/>
      <c r="N44" s="223"/>
    </row>
    <row r="45" spans="1:14" s="300" customFormat="1" ht="15.75" thickBot="1">
      <c r="A45" s="55" t="s">
        <v>5</v>
      </c>
      <c r="B45" s="186">
        <f>'J-Cost_East'!C185/SUM($B$54:$M$54)</f>
        <v>0</v>
      </c>
      <c r="C45" s="54"/>
      <c r="D45" s="54" t="s">
        <v>1</v>
      </c>
      <c r="E45" s="54"/>
      <c r="F45" s="54"/>
      <c r="G45" s="54"/>
      <c r="H45" s="54"/>
      <c r="I45" s="54"/>
      <c r="J45" s="54"/>
      <c r="K45" s="54"/>
      <c r="L45" s="54"/>
      <c r="M45" s="54"/>
      <c r="N45" s="223"/>
    </row>
    <row r="46" spans="1:14" s="300" customFormat="1" ht="15.75">
      <c r="A46" s="55"/>
      <c r="B46" s="53"/>
      <c r="C46" s="54"/>
      <c r="D46" s="54"/>
      <c r="E46" s="54"/>
      <c r="F46" s="54"/>
      <c r="G46" s="54"/>
      <c r="H46" s="54"/>
      <c r="I46" s="54"/>
      <c r="J46" s="54"/>
      <c r="K46" s="54"/>
      <c r="L46" s="54"/>
      <c r="M46" s="54"/>
      <c r="N46" s="223"/>
    </row>
    <row r="47" spans="1:14" s="300" customFormat="1" ht="16.5" thickBot="1">
      <c r="A47" s="52" t="s">
        <v>96</v>
      </c>
      <c r="B47" s="53"/>
      <c r="C47" s="54"/>
      <c r="D47" s="54" t="s">
        <v>1</v>
      </c>
      <c r="E47" s="54"/>
      <c r="F47" s="54"/>
      <c r="G47" s="54"/>
      <c r="H47" s="54"/>
      <c r="I47" s="54"/>
      <c r="J47" s="54"/>
      <c r="K47" s="54"/>
      <c r="L47" s="54"/>
      <c r="M47" s="54"/>
      <c r="N47" s="223"/>
    </row>
    <row r="48" spans="1:14" s="300" customFormat="1" ht="13.5" thickBot="1">
      <c r="A48" s="55" t="s">
        <v>98</v>
      </c>
      <c r="B48" s="206">
        <v>0</v>
      </c>
      <c r="C48" s="54"/>
      <c r="D48" s="54"/>
      <c r="E48" s="54"/>
      <c r="F48" s="54"/>
      <c r="G48" s="54"/>
      <c r="H48" s="54"/>
      <c r="I48" s="54"/>
      <c r="J48" s="54"/>
      <c r="K48" s="54"/>
      <c r="L48" s="54"/>
      <c r="M48" s="54"/>
      <c r="N48" s="223"/>
    </row>
    <row r="49" spans="1:14" s="300" customFormat="1" ht="13.5" thickBot="1">
      <c r="A49" s="55" t="s">
        <v>112</v>
      </c>
      <c r="B49" s="206">
        <v>0</v>
      </c>
      <c r="C49" s="54"/>
      <c r="D49" s="54"/>
      <c r="E49" s="54"/>
      <c r="F49" s="54"/>
      <c r="G49" s="54"/>
      <c r="H49" s="54"/>
      <c r="I49" s="54"/>
      <c r="J49" s="54"/>
      <c r="K49" s="54"/>
      <c r="L49" s="54"/>
      <c r="M49" s="54"/>
      <c r="N49" s="223"/>
    </row>
    <row r="50" spans="1:14" s="300" customFormat="1" ht="13.5" thickBot="1">
      <c r="A50" s="55" t="s">
        <v>346</v>
      </c>
      <c r="B50" s="207">
        <v>0</v>
      </c>
      <c r="C50" s="54"/>
      <c r="D50" s="54"/>
      <c r="E50" s="54"/>
      <c r="F50" s="54"/>
      <c r="G50" s="54"/>
      <c r="H50" s="54"/>
      <c r="I50" s="54"/>
      <c r="J50" s="54"/>
      <c r="K50" s="54"/>
      <c r="L50" s="54"/>
      <c r="M50" s="54"/>
      <c r="N50" s="223"/>
    </row>
    <row r="51" spans="2:14" s="300" customFormat="1" ht="13.5" thickBot="1">
      <c r="B51" s="306">
        <v>44013</v>
      </c>
      <c r="C51" s="306">
        <f>EOMONTH(B51,0)+1</f>
        <v>44044</v>
      </c>
      <c r="D51" s="306">
        <f aca="true" t="shared" si="13" ref="D51:M51">EOMONTH(C51,0)+1</f>
        <v>44075</v>
      </c>
      <c r="E51" s="306">
        <f t="shared" si="13"/>
        <v>44105</v>
      </c>
      <c r="F51" s="306">
        <f t="shared" si="13"/>
        <v>44136</v>
      </c>
      <c r="G51" s="306">
        <f t="shared" si="13"/>
        <v>44166</v>
      </c>
      <c r="H51" s="306">
        <f t="shared" si="13"/>
        <v>44197</v>
      </c>
      <c r="I51" s="306">
        <f t="shared" si="13"/>
        <v>44228</v>
      </c>
      <c r="J51" s="306">
        <f t="shared" si="13"/>
        <v>44256</v>
      </c>
      <c r="K51" s="306">
        <f t="shared" si="13"/>
        <v>44287</v>
      </c>
      <c r="L51" s="306">
        <f t="shared" si="13"/>
        <v>44317</v>
      </c>
      <c r="M51" s="306">
        <f t="shared" si="13"/>
        <v>44348</v>
      </c>
      <c r="N51" s="223"/>
    </row>
    <row r="52" spans="1:14" s="300" customFormat="1" ht="25.5">
      <c r="A52" s="90" t="s">
        <v>1</v>
      </c>
      <c r="B52" s="305" t="str">
        <f>"Month - "&amp;COLUMNS($B51:B51)&amp;", 
"&amp;TEXT(B51,"mmm yyyy")</f>
        <v>Month - 1, 
Jul 2020</v>
      </c>
      <c r="C52" s="305" t="str">
        <f>"Month - "&amp;COLUMNS($B51:C51)&amp;", 
"&amp;TEXT(C$51,"mmm yyyy")</f>
        <v>Month - 2, 
Aug 2020</v>
      </c>
      <c r="D52" s="305" t="str">
        <f>"Month - "&amp;COLUMNS($B51:D51)&amp;", 
"&amp;TEXT(D$51,"mmm yyyy")</f>
        <v>Month - 3, 
Sep 2020</v>
      </c>
      <c r="E52" s="305" t="str">
        <f>"Month - "&amp;COLUMNS($B51:E51)&amp;", 
"&amp;TEXT(E$51,"mmm yyyy")</f>
        <v>Month - 4, 
Oct 2020</v>
      </c>
      <c r="F52" s="305" t="str">
        <f>"Month - "&amp;COLUMNS($B51:F51)&amp;", 
"&amp;TEXT(F$51,"mmm yyyy")</f>
        <v>Month - 5, 
Nov 2020</v>
      </c>
      <c r="G52" s="305" t="str">
        <f>"Month - "&amp;COLUMNS($B51:G51)&amp;", 
"&amp;TEXT(G$51,"mmm yyyy")</f>
        <v>Month - 6, 
Dec 2020</v>
      </c>
      <c r="H52" s="305" t="str">
        <f>"Month - "&amp;COLUMNS($B51:H51)&amp;", 
"&amp;TEXT(H$51,"mmm yyyy")</f>
        <v>Month - 7, 
Jan 2021</v>
      </c>
      <c r="I52" s="305" t="str">
        <f>"Month - "&amp;COLUMNS($B51:I51)&amp;", 
"&amp;TEXT(I$51,"mmm yyyy")</f>
        <v>Month - 8, 
Feb 2021</v>
      </c>
      <c r="J52" s="305" t="str">
        <f>"Month - "&amp;COLUMNS($B51:J51)&amp;", 
"&amp;TEXT(J$51,"mmm yyyy")</f>
        <v>Month - 9, 
Mar 2021</v>
      </c>
      <c r="K52" s="305" t="str">
        <f>"Month - "&amp;COLUMNS($B51:K51)&amp;", 
"&amp;TEXT(K$51,"mmm yyyy")</f>
        <v>Month - 10, 
Apr 2021</v>
      </c>
      <c r="L52" s="305" t="str">
        <f>"Month - "&amp;COLUMNS($B51:L51)&amp;", 
"&amp;TEXT(L$51,"mmm yyyy")</f>
        <v>Month - 11, 
May 2021</v>
      </c>
      <c r="M52" s="305" t="str">
        <f>"Month - "&amp;COLUMNS($B51:M51)&amp;", 
"&amp;TEXT(M$51,"mmm yyyy")</f>
        <v>Month - 12, 
Jun 2021</v>
      </c>
      <c r="N52" s="56" t="s">
        <v>7</v>
      </c>
    </row>
    <row r="53" spans="1:14" s="300" customFormat="1" ht="12.75">
      <c r="A53" s="57" t="s">
        <v>105</v>
      </c>
      <c r="B53" s="338">
        <f>(1+0.0175)^(1/12)-1</f>
        <v>0.0014467654179763922</v>
      </c>
      <c r="C53" s="59">
        <f>B53</f>
        <v>0.0014467654179763922</v>
      </c>
      <c r="D53" s="60">
        <f aca="true" t="shared" si="14" ref="D53:M53">C53</f>
        <v>0.0014467654179763922</v>
      </c>
      <c r="E53" s="59">
        <f t="shared" si="14"/>
        <v>0.0014467654179763922</v>
      </c>
      <c r="F53" s="60">
        <f t="shared" si="14"/>
        <v>0.0014467654179763922</v>
      </c>
      <c r="G53" s="59">
        <f t="shared" si="14"/>
        <v>0.0014467654179763922</v>
      </c>
      <c r="H53" s="60">
        <f t="shared" si="14"/>
        <v>0.0014467654179763922</v>
      </c>
      <c r="I53" s="59">
        <f t="shared" si="14"/>
        <v>0.0014467654179763922</v>
      </c>
      <c r="J53" s="60">
        <f t="shared" si="14"/>
        <v>0.0014467654179763922</v>
      </c>
      <c r="K53" s="59">
        <f t="shared" si="14"/>
        <v>0.0014467654179763922</v>
      </c>
      <c r="L53" s="60">
        <f t="shared" si="14"/>
        <v>0.0014467654179763922</v>
      </c>
      <c r="M53" s="59">
        <f t="shared" si="14"/>
        <v>0.0014467654179763922</v>
      </c>
      <c r="N53" s="61">
        <f aca="true" t="shared" si="15" ref="N53">N22</f>
        <v>0.0014467654179763922</v>
      </c>
    </row>
    <row r="54" spans="1:14" s="300" customFormat="1" ht="12.75">
      <c r="A54" s="78" t="s">
        <v>99</v>
      </c>
      <c r="B54" s="339">
        <f>'PA Eastern Region_Databook'!BJ7*(1.0175)^(30/12)</f>
        <v>9010.443778144752</v>
      </c>
      <c r="C54" s="63">
        <f>B54*(1+C53)</f>
        <v>9023.479776603594</v>
      </c>
      <c r="D54" s="64">
        <f aca="true" t="shared" si="16" ref="D54:M54">C54*(1+D53)</f>
        <v>9036.534635094193</v>
      </c>
      <c r="E54" s="63">
        <f t="shared" si="16"/>
        <v>9049.608380902593</v>
      </c>
      <c r="F54" s="64">
        <f t="shared" si="16"/>
        <v>9062.701041354312</v>
      </c>
      <c r="G54" s="63">
        <f t="shared" si="16"/>
        <v>9075.812643814403</v>
      </c>
      <c r="H54" s="64">
        <f t="shared" si="16"/>
        <v>9088.943215687506</v>
      </c>
      <c r="I54" s="63">
        <f t="shared" si="16"/>
        <v>9102.092784417915</v>
      </c>
      <c r="J54" s="64">
        <f t="shared" si="16"/>
        <v>9115.261377489624</v>
      </c>
      <c r="K54" s="63">
        <f t="shared" si="16"/>
        <v>9128.449022426392</v>
      </c>
      <c r="L54" s="64">
        <f t="shared" si="16"/>
        <v>9141.6557467918</v>
      </c>
      <c r="M54" s="63">
        <f t="shared" si="16"/>
        <v>9154.881578189303</v>
      </c>
      <c r="N54" s="65">
        <f aca="true" t="shared" si="17" ref="N54">N23</f>
        <v>9082.488665076364</v>
      </c>
    </row>
    <row r="55" spans="1:14" s="300" customFormat="1" ht="13.5" thickBot="1">
      <c r="A55" s="93" t="s">
        <v>8</v>
      </c>
      <c r="B55" s="66">
        <f aca="true" t="shared" si="18" ref="B55:N55">$B$45</f>
        <v>0</v>
      </c>
      <c r="C55" s="67">
        <f t="shared" si="18"/>
        <v>0</v>
      </c>
      <c r="D55" s="68">
        <f t="shared" si="18"/>
        <v>0</v>
      </c>
      <c r="E55" s="67">
        <f t="shared" si="18"/>
        <v>0</v>
      </c>
      <c r="F55" s="68">
        <f t="shared" si="18"/>
        <v>0</v>
      </c>
      <c r="G55" s="67">
        <f t="shared" si="18"/>
        <v>0</v>
      </c>
      <c r="H55" s="68">
        <f t="shared" si="18"/>
        <v>0</v>
      </c>
      <c r="I55" s="67">
        <f t="shared" si="18"/>
        <v>0</v>
      </c>
      <c r="J55" s="68">
        <f t="shared" si="18"/>
        <v>0</v>
      </c>
      <c r="K55" s="67">
        <f t="shared" si="18"/>
        <v>0</v>
      </c>
      <c r="L55" s="68">
        <f t="shared" si="18"/>
        <v>0</v>
      </c>
      <c r="M55" s="67">
        <f t="shared" si="18"/>
        <v>0</v>
      </c>
      <c r="N55" s="69">
        <f t="shared" si="18"/>
        <v>0</v>
      </c>
    </row>
    <row r="56" spans="1:14" s="300" customFormat="1" ht="14.25" thickBot="1" thickTop="1">
      <c r="A56" s="94" t="s">
        <v>9</v>
      </c>
      <c r="B56" s="70">
        <f aca="true" t="shared" si="19" ref="B56:M56">B54*B55</f>
        <v>0</v>
      </c>
      <c r="C56" s="71">
        <f t="shared" si="19"/>
        <v>0</v>
      </c>
      <c r="D56" s="72">
        <f t="shared" si="19"/>
        <v>0</v>
      </c>
      <c r="E56" s="71">
        <f t="shared" si="19"/>
        <v>0</v>
      </c>
      <c r="F56" s="72">
        <f t="shared" si="19"/>
        <v>0</v>
      </c>
      <c r="G56" s="71">
        <f t="shared" si="19"/>
        <v>0</v>
      </c>
      <c r="H56" s="72">
        <f t="shared" si="19"/>
        <v>0</v>
      </c>
      <c r="I56" s="71">
        <f t="shared" si="19"/>
        <v>0</v>
      </c>
      <c r="J56" s="72">
        <f t="shared" si="19"/>
        <v>0</v>
      </c>
      <c r="K56" s="71">
        <f t="shared" si="19"/>
        <v>0</v>
      </c>
      <c r="L56" s="72">
        <f t="shared" si="19"/>
        <v>0</v>
      </c>
      <c r="M56" s="71">
        <f t="shared" si="19"/>
        <v>0</v>
      </c>
      <c r="N56" s="219">
        <f>SUM(B56:M56)</f>
        <v>0</v>
      </c>
    </row>
    <row r="57" spans="1:14" s="300" customFormat="1" ht="15.75">
      <c r="A57" s="225"/>
      <c r="B57" s="88"/>
      <c r="C57" s="88"/>
      <c r="D57" s="88"/>
      <c r="E57" s="88"/>
      <c r="F57" s="88"/>
      <c r="G57" s="116"/>
      <c r="H57" s="88"/>
      <c r="I57" s="116"/>
      <c r="J57" s="117"/>
      <c r="K57" s="118"/>
      <c r="L57" s="119"/>
      <c r="M57" s="53"/>
      <c r="N57" s="226"/>
    </row>
    <row r="58" spans="1:14" s="300" customFormat="1" ht="12.75">
      <c r="A58" s="73" t="s">
        <v>97</v>
      </c>
      <c r="B58" s="74"/>
      <c r="C58" s="74"/>
      <c r="D58" s="74"/>
      <c r="E58" s="74"/>
      <c r="F58" s="74"/>
      <c r="G58" s="74"/>
      <c r="H58" s="74"/>
      <c r="I58" s="74"/>
      <c r="J58" s="74"/>
      <c r="K58" s="74"/>
      <c r="L58" s="74"/>
      <c r="M58" s="74"/>
      <c r="N58" s="226"/>
    </row>
    <row r="59" spans="1:14" s="300" customFormat="1" ht="13.5" thickBot="1">
      <c r="A59" s="75"/>
      <c r="B59" s="72"/>
      <c r="C59" s="72"/>
      <c r="D59" s="72"/>
      <c r="E59" s="72"/>
      <c r="F59" s="72"/>
      <c r="G59" s="72"/>
      <c r="H59" s="72"/>
      <c r="I59" s="72"/>
      <c r="J59" s="72"/>
      <c r="K59" s="72"/>
      <c r="L59" s="72"/>
      <c r="M59" s="72"/>
      <c r="N59" s="227"/>
    </row>
    <row r="60" spans="1:14" s="300" customFormat="1" ht="25.9" customHeight="1">
      <c r="A60" s="90" t="s">
        <v>1</v>
      </c>
      <c r="B60" s="305" t="str">
        <f>"Month - "&amp;COLUMNS($B59:B59)&amp;", 
"&amp;TEXT(B51,"mmm yyyy")</f>
        <v>Month - 1, 
Jul 2020</v>
      </c>
      <c r="C60" s="305" t="str">
        <f>"Month - "&amp;COLUMNS($B59:C59)&amp;", 
"&amp;TEXT(C$51,"mmm yyyy")</f>
        <v>Month - 2, 
Aug 2020</v>
      </c>
      <c r="D60" s="305" t="str">
        <f>"Month - "&amp;COLUMNS($B59:D59)&amp;", 
"&amp;TEXT(D$51,"mmm yyyy")</f>
        <v>Month - 3, 
Sep 2020</v>
      </c>
      <c r="E60" s="305" t="str">
        <f>"Month - "&amp;COLUMNS($B59:E59)&amp;", 
"&amp;TEXT(E$51,"mmm yyyy")</f>
        <v>Month - 4, 
Oct 2020</v>
      </c>
      <c r="F60" s="305" t="str">
        <f>"Month - "&amp;COLUMNS($B59:F59)&amp;", 
"&amp;TEXT(F$51,"mmm yyyy")</f>
        <v>Month - 5, 
Nov 2020</v>
      </c>
      <c r="G60" s="305" t="str">
        <f>"Month - "&amp;COLUMNS($B59:G59)&amp;", 
"&amp;TEXT(G$51,"mmm yyyy")</f>
        <v>Month - 6, 
Dec 2020</v>
      </c>
      <c r="H60" s="305" t="str">
        <f>"Month - "&amp;COLUMNS($B59:H59)&amp;", 
"&amp;TEXT(H$51,"mmm yyyy")</f>
        <v>Month - 7, 
Jan 2021</v>
      </c>
      <c r="I60" s="305" t="str">
        <f>"Month - "&amp;COLUMNS($B59:I59)&amp;", 
"&amp;TEXT(I$51,"mmm yyyy")</f>
        <v>Month - 8, 
Feb 2021</v>
      </c>
      <c r="J60" s="305" t="str">
        <f>"Month - "&amp;COLUMNS($B59:J59)&amp;", 
"&amp;TEXT(J$51,"mmm yyyy")</f>
        <v>Month - 9, 
Mar 2021</v>
      </c>
      <c r="K60" s="305" t="str">
        <f>"Month - "&amp;COLUMNS($B59:K59)&amp;", 
"&amp;TEXT(K$51,"mmm yyyy")</f>
        <v>Month - 10, 
Apr 2021</v>
      </c>
      <c r="L60" s="305" t="str">
        <f>"Month - "&amp;COLUMNS($B59:L59)&amp;", 
"&amp;TEXT(L$51,"mmm yyyy")</f>
        <v>Month - 11, 
May 2021</v>
      </c>
      <c r="M60" s="305" t="str">
        <f>"Month - "&amp;COLUMNS($B59:M59)&amp;", 
"&amp;TEXT(M$51,"mmm yyyy")</f>
        <v>Month - 12, 
Jun 2021</v>
      </c>
      <c r="N60" s="56" t="s">
        <v>10</v>
      </c>
    </row>
    <row r="61" spans="1:14" s="300" customFormat="1" ht="14.1" customHeight="1">
      <c r="A61" s="85" t="s">
        <v>107</v>
      </c>
      <c r="B61" s="302"/>
      <c r="C61" s="303"/>
      <c r="D61" s="303"/>
      <c r="E61" s="303"/>
      <c r="F61" s="303"/>
      <c r="G61" s="303"/>
      <c r="H61" s="303"/>
      <c r="I61" s="303"/>
      <c r="J61" s="304"/>
      <c r="K61" s="303"/>
      <c r="L61" s="303"/>
      <c r="M61" s="303"/>
      <c r="N61" s="87" t="str">
        <f>_xlfn.IFERROR(AVERAGE(B61:M61),"")</f>
        <v/>
      </c>
    </row>
    <row r="62" spans="1:14" s="300" customFormat="1" ht="13.5" thickBot="1">
      <c r="A62" s="229" t="s">
        <v>100</v>
      </c>
      <c r="B62" s="230">
        <f aca="true" t="shared" si="20" ref="B62:M62">B54*B$61</f>
        <v>0</v>
      </c>
      <c r="C62" s="231">
        <f t="shared" si="20"/>
        <v>0</v>
      </c>
      <c r="D62" s="231">
        <f t="shared" si="20"/>
        <v>0</v>
      </c>
      <c r="E62" s="231">
        <f t="shared" si="20"/>
        <v>0</v>
      </c>
      <c r="F62" s="231">
        <f t="shared" si="20"/>
        <v>0</v>
      </c>
      <c r="G62" s="231">
        <f t="shared" si="20"/>
        <v>0</v>
      </c>
      <c r="H62" s="231">
        <f t="shared" si="20"/>
        <v>0</v>
      </c>
      <c r="I62" s="231">
        <f t="shared" si="20"/>
        <v>0</v>
      </c>
      <c r="J62" s="231">
        <f t="shared" si="20"/>
        <v>0</v>
      </c>
      <c r="K62" s="231">
        <f t="shared" si="20"/>
        <v>0</v>
      </c>
      <c r="L62" s="231">
        <f t="shared" si="20"/>
        <v>0</v>
      </c>
      <c r="M62" s="231">
        <f t="shared" si="20"/>
        <v>0</v>
      </c>
      <c r="N62" s="232">
        <f>AVERAGE(B62:M62)</f>
        <v>0</v>
      </c>
    </row>
    <row r="63" spans="1:14" s="300" customFormat="1" ht="12.75">
      <c r="A63" s="77" t="s">
        <v>106</v>
      </c>
      <c r="B63" s="301"/>
      <c r="C63" s="301"/>
      <c r="D63" s="301"/>
      <c r="E63" s="301"/>
      <c r="F63" s="301"/>
      <c r="G63" s="301"/>
      <c r="H63" s="301"/>
      <c r="I63" s="301"/>
      <c r="J63" s="301"/>
      <c r="K63" s="301"/>
      <c r="L63" s="301"/>
      <c r="M63" s="301"/>
      <c r="N63" s="120">
        <f aca="true" t="shared" si="21" ref="N63">SUM(B63:M63)</f>
        <v>0</v>
      </c>
    </row>
    <row r="64" spans="1:14" s="300" customFormat="1" ht="12.75">
      <c r="A64" s="79" t="s">
        <v>101</v>
      </c>
      <c r="B64" s="203"/>
      <c r="C64" s="204"/>
      <c r="D64" s="205"/>
      <c r="E64" s="204"/>
      <c r="F64" s="205"/>
      <c r="G64" s="204"/>
      <c r="H64" s="205"/>
      <c r="I64" s="204"/>
      <c r="J64" s="205"/>
      <c r="K64" s="204"/>
      <c r="L64" s="205"/>
      <c r="M64" s="204"/>
      <c r="N64" s="120">
        <f>SUM(B64:M64)</f>
        <v>0</v>
      </c>
    </row>
    <row r="65" spans="1:14" s="300" customFormat="1" ht="13.5" thickBot="1">
      <c r="A65" s="79" t="s">
        <v>344</v>
      </c>
      <c r="B65" s="203"/>
      <c r="C65" s="204"/>
      <c r="D65" s="205"/>
      <c r="E65" s="204"/>
      <c r="F65" s="205"/>
      <c r="G65" s="204"/>
      <c r="H65" s="205"/>
      <c r="I65" s="204"/>
      <c r="J65" s="205"/>
      <c r="K65" s="204"/>
      <c r="L65" s="205"/>
      <c r="M65" s="204"/>
      <c r="N65" s="120">
        <f>SUM(B65:M65)</f>
        <v>0</v>
      </c>
    </row>
    <row r="66" spans="1:14" s="300" customFormat="1" ht="13.5" thickTop="1">
      <c r="A66" s="76" t="s">
        <v>102</v>
      </c>
      <c r="B66" s="81">
        <f aca="true" t="shared" si="22" ref="B66:N66">SUM(B63:B65)</f>
        <v>0</v>
      </c>
      <c r="C66" s="82">
        <f t="shared" si="22"/>
        <v>0</v>
      </c>
      <c r="D66" s="82">
        <f t="shared" si="22"/>
        <v>0</v>
      </c>
      <c r="E66" s="82">
        <f t="shared" si="22"/>
        <v>0</v>
      </c>
      <c r="F66" s="82">
        <f t="shared" si="22"/>
        <v>0</v>
      </c>
      <c r="G66" s="82">
        <f t="shared" si="22"/>
        <v>0</v>
      </c>
      <c r="H66" s="82">
        <f t="shared" si="22"/>
        <v>0</v>
      </c>
      <c r="I66" s="82">
        <f t="shared" si="22"/>
        <v>0</v>
      </c>
      <c r="J66" s="82">
        <f t="shared" si="22"/>
        <v>0</v>
      </c>
      <c r="K66" s="82">
        <f t="shared" si="22"/>
        <v>0</v>
      </c>
      <c r="L66" s="82">
        <f t="shared" si="22"/>
        <v>0</v>
      </c>
      <c r="M66" s="83">
        <f t="shared" si="22"/>
        <v>0</v>
      </c>
      <c r="N66" s="84">
        <f t="shared" si="22"/>
        <v>0</v>
      </c>
    </row>
    <row r="67" spans="1:14" s="300" customFormat="1" ht="13.5" thickBot="1">
      <c r="A67" s="314" t="s">
        <v>11</v>
      </c>
      <c r="B67" s="315" t="str">
        <f aca="true" t="shared" si="23" ref="B67:N67">IF(B62=0,"",B66/B62)</f>
        <v/>
      </c>
      <c r="C67" s="316" t="str">
        <f t="shared" si="23"/>
        <v/>
      </c>
      <c r="D67" s="317" t="str">
        <f t="shared" si="23"/>
        <v/>
      </c>
      <c r="E67" s="316" t="str">
        <f t="shared" si="23"/>
        <v/>
      </c>
      <c r="F67" s="317" t="str">
        <f t="shared" si="23"/>
        <v/>
      </c>
      <c r="G67" s="316" t="str">
        <f t="shared" si="23"/>
        <v/>
      </c>
      <c r="H67" s="317" t="str">
        <f t="shared" si="23"/>
        <v/>
      </c>
      <c r="I67" s="316" t="str">
        <f t="shared" si="23"/>
        <v/>
      </c>
      <c r="J67" s="317" t="str">
        <f t="shared" si="23"/>
        <v/>
      </c>
      <c r="K67" s="316" t="str">
        <f t="shared" si="23"/>
        <v/>
      </c>
      <c r="L67" s="317" t="str">
        <f t="shared" si="23"/>
        <v/>
      </c>
      <c r="M67" s="316" t="str">
        <f t="shared" si="23"/>
        <v/>
      </c>
      <c r="N67" s="318" t="str">
        <f t="shared" si="23"/>
        <v/>
      </c>
    </row>
    <row r="68" spans="1:14" s="300" customFormat="1" ht="13.5" thickTop="1">
      <c r="A68" s="78" t="s">
        <v>109</v>
      </c>
      <c r="B68" s="310" t="str">
        <f aca="true" t="shared" si="24" ref="B68:N68">IF(B$66=0,"",B63/B$66)</f>
        <v/>
      </c>
      <c r="C68" s="319" t="str">
        <f t="shared" si="24"/>
        <v/>
      </c>
      <c r="D68" s="319" t="str">
        <f t="shared" si="24"/>
        <v/>
      </c>
      <c r="E68" s="319" t="str">
        <f t="shared" si="24"/>
        <v/>
      </c>
      <c r="F68" s="319" t="str">
        <f t="shared" si="24"/>
        <v/>
      </c>
      <c r="G68" s="319" t="str">
        <f t="shared" si="24"/>
        <v/>
      </c>
      <c r="H68" s="319" t="str">
        <f t="shared" si="24"/>
        <v/>
      </c>
      <c r="I68" s="319" t="str">
        <f t="shared" si="24"/>
        <v/>
      </c>
      <c r="J68" s="320" t="str">
        <f t="shared" si="24"/>
        <v/>
      </c>
      <c r="K68" s="319" t="str">
        <f t="shared" si="24"/>
        <v/>
      </c>
      <c r="L68" s="320" t="str">
        <f t="shared" si="24"/>
        <v/>
      </c>
      <c r="M68" s="320" t="str">
        <f t="shared" si="24"/>
        <v/>
      </c>
      <c r="N68" s="321" t="str">
        <f t="shared" si="24"/>
        <v/>
      </c>
    </row>
    <row r="69" spans="1:14" s="300" customFormat="1" ht="12.75">
      <c r="A69" s="79" t="s">
        <v>103</v>
      </c>
      <c r="B69" s="58" t="str">
        <f aca="true" t="shared" si="25" ref="B69:N69">IF(B$66=0,"",B64/B$66)</f>
        <v/>
      </c>
      <c r="C69" s="59" t="str">
        <f t="shared" si="25"/>
        <v/>
      </c>
      <c r="D69" s="60" t="str">
        <f t="shared" si="25"/>
        <v/>
      </c>
      <c r="E69" s="59" t="str">
        <f t="shared" si="25"/>
        <v/>
      </c>
      <c r="F69" s="60" t="str">
        <f t="shared" si="25"/>
        <v/>
      </c>
      <c r="G69" s="59" t="str">
        <f t="shared" si="25"/>
        <v/>
      </c>
      <c r="H69" s="60" t="str">
        <f t="shared" si="25"/>
        <v/>
      </c>
      <c r="I69" s="59" t="str">
        <f t="shared" si="25"/>
        <v/>
      </c>
      <c r="J69" s="60" t="str">
        <f t="shared" si="25"/>
        <v/>
      </c>
      <c r="K69" s="59" t="str">
        <f t="shared" si="25"/>
        <v/>
      </c>
      <c r="L69" s="60" t="str">
        <f t="shared" si="25"/>
        <v/>
      </c>
      <c r="M69" s="59" t="str">
        <f t="shared" si="25"/>
        <v/>
      </c>
      <c r="N69" s="61" t="str">
        <f t="shared" si="25"/>
        <v/>
      </c>
    </row>
    <row r="70" spans="1:14" s="300" customFormat="1" ht="12.75">
      <c r="A70" s="79" t="s">
        <v>345</v>
      </c>
      <c r="B70" s="340" t="str">
        <f aca="true" t="shared" si="26" ref="B70:N70">IF(B$66=0,"",B65/B$66)</f>
        <v/>
      </c>
      <c r="C70" s="176" t="str">
        <f t="shared" si="26"/>
        <v/>
      </c>
      <c r="D70" s="176" t="str">
        <f t="shared" si="26"/>
        <v/>
      </c>
      <c r="E70" s="176" t="str">
        <f t="shared" si="26"/>
        <v/>
      </c>
      <c r="F70" s="176" t="str">
        <f t="shared" si="26"/>
        <v/>
      </c>
      <c r="G70" s="176" t="str">
        <f t="shared" si="26"/>
        <v/>
      </c>
      <c r="H70" s="176" t="str">
        <f t="shared" si="26"/>
        <v/>
      </c>
      <c r="I70" s="176" t="str">
        <f t="shared" si="26"/>
        <v/>
      </c>
      <c r="J70" s="86" t="str">
        <f t="shared" si="26"/>
        <v/>
      </c>
      <c r="K70" s="176" t="str">
        <f t="shared" si="26"/>
        <v/>
      </c>
      <c r="L70" s="86" t="str">
        <f t="shared" si="26"/>
        <v/>
      </c>
      <c r="M70" s="86" t="str">
        <f t="shared" si="26"/>
        <v/>
      </c>
      <c r="N70" s="87" t="str">
        <f t="shared" si="26"/>
        <v/>
      </c>
    </row>
    <row r="71" spans="1:14" s="300" customFormat="1" ht="13.5" thickBot="1">
      <c r="A71" s="199" t="s">
        <v>220</v>
      </c>
      <c r="B71" s="341">
        <f aca="true" t="shared" si="27" ref="B71:M71">SUMPRODUCT(B63:B65,$B$48:$B$50)</f>
        <v>0</v>
      </c>
      <c r="C71" s="201">
        <f t="shared" si="27"/>
        <v>0</v>
      </c>
      <c r="D71" s="201">
        <f t="shared" si="27"/>
        <v>0</v>
      </c>
      <c r="E71" s="201">
        <f t="shared" si="27"/>
        <v>0</v>
      </c>
      <c r="F71" s="201">
        <f t="shared" si="27"/>
        <v>0</v>
      </c>
      <c r="G71" s="201">
        <f t="shared" si="27"/>
        <v>0</v>
      </c>
      <c r="H71" s="201">
        <f t="shared" si="27"/>
        <v>0</v>
      </c>
      <c r="I71" s="201">
        <f t="shared" si="27"/>
        <v>0</v>
      </c>
      <c r="J71" s="201">
        <f t="shared" si="27"/>
        <v>0</v>
      </c>
      <c r="K71" s="201">
        <f t="shared" si="27"/>
        <v>0</v>
      </c>
      <c r="L71" s="201">
        <f t="shared" si="27"/>
        <v>0</v>
      </c>
      <c r="M71" s="201">
        <f t="shared" si="27"/>
        <v>0</v>
      </c>
      <c r="N71" s="202">
        <f>SUM(B71:M71)</f>
        <v>0</v>
      </c>
    </row>
    <row r="72" spans="1:14" s="300" customFormat="1" ht="39.95" customHeight="1" thickBot="1">
      <c r="A72" s="88"/>
      <c r="B72" s="89"/>
      <c r="C72" s="89"/>
      <c r="D72" s="89"/>
      <c r="E72" s="89"/>
      <c r="F72" s="89"/>
      <c r="G72" s="89"/>
      <c r="H72" s="89"/>
      <c r="I72" s="89"/>
      <c r="J72" s="89"/>
      <c r="K72" s="89"/>
      <c r="L72" s="89"/>
      <c r="M72" s="89"/>
      <c r="N72" s="89"/>
    </row>
    <row r="73" spans="1:14" s="300" customFormat="1" ht="15.75">
      <c r="A73" s="220" t="s">
        <v>231</v>
      </c>
      <c r="B73" s="221"/>
      <c r="C73" s="221"/>
      <c r="D73" s="221"/>
      <c r="E73" s="221"/>
      <c r="F73" s="221"/>
      <c r="G73" s="221"/>
      <c r="H73" s="221"/>
      <c r="I73" s="221"/>
      <c r="J73" s="221"/>
      <c r="K73" s="221"/>
      <c r="L73" s="221"/>
      <c r="M73" s="221"/>
      <c r="N73" s="222"/>
    </row>
    <row r="74" spans="1:14" s="300" customFormat="1" ht="13.5" thickBot="1">
      <c r="A74" s="265" t="s">
        <v>315</v>
      </c>
      <c r="B74" s="54"/>
      <c r="C74" s="54"/>
      <c r="D74" s="54"/>
      <c r="E74" s="54"/>
      <c r="F74" s="54"/>
      <c r="G74" s="54"/>
      <c r="H74" s="54"/>
      <c r="I74" s="54"/>
      <c r="J74" s="54"/>
      <c r="K74" s="54"/>
      <c r="L74" s="54"/>
      <c r="M74" s="54"/>
      <c r="N74" s="223"/>
    </row>
    <row r="75" spans="1:14" s="300" customFormat="1" ht="16.5" thickBot="1">
      <c r="A75" s="55" t="s">
        <v>5</v>
      </c>
      <c r="B75" s="115">
        <f>'J-Cost_East'!E185/SUM($B$84:$M$84)</f>
        <v>0</v>
      </c>
      <c r="C75" s="54"/>
      <c r="D75" s="54" t="s">
        <v>1</v>
      </c>
      <c r="E75" s="54"/>
      <c r="F75" s="54"/>
      <c r="G75" s="54"/>
      <c r="H75" s="54"/>
      <c r="I75" s="54"/>
      <c r="J75" s="54"/>
      <c r="K75" s="54"/>
      <c r="L75" s="54"/>
      <c r="M75" s="54"/>
      <c r="N75" s="223"/>
    </row>
    <row r="76" spans="1:14" s="300" customFormat="1" ht="15.75">
      <c r="A76" s="55"/>
      <c r="B76" s="53"/>
      <c r="C76" s="54"/>
      <c r="D76" s="54"/>
      <c r="E76" s="54"/>
      <c r="F76" s="54"/>
      <c r="G76" s="54"/>
      <c r="H76" s="54"/>
      <c r="I76" s="54"/>
      <c r="J76" s="54"/>
      <c r="K76" s="54"/>
      <c r="L76" s="54"/>
      <c r="M76" s="54"/>
      <c r="N76" s="223"/>
    </row>
    <row r="77" spans="1:14" s="300" customFormat="1" ht="16.5" thickBot="1">
      <c r="A77" s="52" t="s">
        <v>117</v>
      </c>
      <c r="B77" s="53"/>
      <c r="C77" s="54"/>
      <c r="D77" s="54"/>
      <c r="E77" s="54"/>
      <c r="F77" s="54"/>
      <c r="G77" s="54"/>
      <c r="H77" s="54"/>
      <c r="I77" s="54"/>
      <c r="J77" s="54"/>
      <c r="K77" s="54"/>
      <c r="L77" s="54"/>
      <c r="M77" s="54"/>
      <c r="N77" s="223"/>
    </row>
    <row r="78" spans="1:14" s="300" customFormat="1" ht="13.5" thickBot="1">
      <c r="A78" s="55" t="s">
        <v>98</v>
      </c>
      <c r="B78" s="206">
        <v>0</v>
      </c>
      <c r="C78" s="54"/>
      <c r="D78" s="54"/>
      <c r="E78" s="54"/>
      <c r="F78" s="54"/>
      <c r="G78" s="54"/>
      <c r="H78" s="54"/>
      <c r="I78" s="54"/>
      <c r="J78" s="54"/>
      <c r="K78" s="54"/>
      <c r="L78" s="54"/>
      <c r="M78" s="54"/>
      <c r="N78" s="223"/>
    </row>
    <row r="79" spans="1:14" s="300" customFormat="1" ht="13.5" thickBot="1">
      <c r="A79" s="55" t="s">
        <v>112</v>
      </c>
      <c r="B79" s="206">
        <v>0</v>
      </c>
      <c r="C79" s="54"/>
      <c r="D79" s="54"/>
      <c r="E79" s="54"/>
      <c r="F79" s="54"/>
      <c r="G79" s="54"/>
      <c r="H79" s="54"/>
      <c r="I79" s="54"/>
      <c r="J79" s="54"/>
      <c r="K79" s="54"/>
      <c r="L79" s="54"/>
      <c r="M79" s="54"/>
      <c r="N79" s="223"/>
    </row>
    <row r="80" spans="1:14" s="300" customFormat="1" ht="13.5" thickBot="1">
      <c r="A80" s="55" t="s">
        <v>346</v>
      </c>
      <c r="B80" s="207">
        <v>0</v>
      </c>
      <c r="C80" s="54"/>
      <c r="D80" s="54"/>
      <c r="E80" s="54"/>
      <c r="F80" s="54"/>
      <c r="G80" s="54"/>
      <c r="H80" s="54"/>
      <c r="I80" s="54"/>
      <c r="J80" s="54"/>
      <c r="K80" s="54"/>
      <c r="L80" s="54"/>
      <c r="M80" s="54"/>
      <c r="N80" s="223"/>
    </row>
    <row r="81" spans="1:14" s="300" customFormat="1" ht="13.5" thickBot="1">
      <c r="A81" s="224"/>
      <c r="B81" s="306">
        <v>44378</v>
      </c>
      <c r="C81" s="306">
        <f>EOMONTH(B81,0)+1</f>
        <v>44409</v>
      </c>
      <c r="D81" s="306">
        <f aca="true" t="shared" si="28" ref="D81:M81">EOMONTH(C81,0)+1</f>
        <v>44440</v>
      </c>
      <c r="E81" s="306">
        <f t="shared" si="28"/>
        <v>44470</v>
      </c>
      <c r="F81" s="306">
        <f t="shared" si="28"/>
        <v>44501</v>
      </c>
      <c r="G81" s="306">
        <f t="shared" si="28"/>
        <v>44531</v>
      </c>
      <c r="H81" s="306">
        <f t="shared" si="28"/>
        <v>44562</v>
      </c>
      <c r="I81" s="306">
        <f t="shared" si="28"/>
        <v>44593</v>
      </c>
      <c r="J81" s="306">
        <f t="shared" si="28"/>
        <v>44621</v>
      </c>
      <c r="K81" s="306">
        <f t="shared" si="28"/>
        <v>44652</v>
      </c>
      <c r="L81" s="306">
        <f t="shared" si="28"/>
        <v>44682</v>
      </c>
      <c r="M81" s="306">
        <f t="shared" si="28"/>
        <v>44713</v>
      </c>
      <c r="N81" s="223"/>
    </row>
    <row r="82" spans="1:14" s="300" customFormat="1" ht="25.5">
      <c r="A82" s="90" t="s">
        <v>1</v>
      </c>
      <c r="B82" s="305" t="str">
        <f>"Month - "&amp;COLUMNS($B81:B81)&amp;", 
"&amp;TEXT(B81,"mmm yyyy")</f>
        <v>Month - 1, 
Jul 2021</v>
      </c>
      <c r="C82" s="305" t="str">
        <f>"Month - "&amp;COLUMNS($B81:C81)&amp;", 
"&amp;TEXT(C81,"mmm yyyy")</f>
        <v>Month - 2, 
Aug 2021</v>
      </c>
      <c r="D82" s="305" t="str">
        <f>"Month - "&amp;COLUMNS($B81:D81)&amp;", 
"&amp;TEXT(D81,"mmm yyyy")</f>
        <v>Month - 3, 
Sep 2021</v>
      </c>
      <c r="E82" s="305" t="str">
        <f>"Month - "&amp;COLUMNS($B81:E81)&amp;", 
"&amp;TEXT(E81,"mmm yyyy")</f>
        <v>Month - 4, 
Oct 2021</v>
      </c>
      <c r="F82" s="305" t="str">
        <f>"Month - "&amp;COLUMNS($B81:F81)&amp;", 
"&amp;TEXT(F81,"mmm yyyy")</f>
        <v>Month - 5, 
Nov 2021</v>
      </c>
      <c r="G82" s="305" t="str">
        <f>"Month - "&amp;COLUMNS($B81:G81)&amp;", 
"&amp;TEXT(G81,"mmm yyyy")</f>
        <v>Month - 6, 
Dec 2021</v>
      </c>
      <c r="H82" s="305" t="str">
        <f>"Month - "&amp;COLUMNS($B81:H81)&amp;", 
"&amp;TEXT(H81,"mmm yyyy")</f>
        <v>Month - 7, 
Jan 2022</v>
      </c>
      <c r="I82" s="305" t="str">
        <f>"Month - "&amp;COLUMNS($B81:I81)&amp;", 
"&amp;TEXT(I81,"mmm yyyy")</f>
        <v>Month - 8, 
Feb 2022</v>
      </c>
      <c r="J82" s="305" t="str">
        <f>"Month - "&amp;COLUMNS($B81:J81)&amp;", 
"&amp;TEXT(J81,"mmm yyyy")</f>
        <v>Month - 9, 
Mar 2022</v>
      </c>
      <c r="K82" s="305" t="str">
        <f>"Month - "&amp;COLUMNS($B81:K81)&amp;", 
"&amp;TEXT(K81,"mmm yyyy")</f>
        <v>Month - 10, 
Apr 2022</v>
      </c>
      <c r="L82" s="305" t="str">
        <f>"Month - "&amp;COLUMNS($B81:L81)&amp;", 
"&amp;TEXT(L81,"mmm yyyy")</f>
        <v>Month - 11, 
May 2022</v>
      </c>
      <c r="M82" s="305" t="str">
        <f>"Month - "&amp;COLUMNS($B81:M81)&amp;", 
"&amp;TEXT(M81,"mmm yyyy")</f>
        <v>Month - 12, 
Jun 2022</v>
      </c>
      <c r="N82" s="56" t="s">
        <v>7</v>
      </c>
    </row>
    <row r="83" spans="1:14" s="300" customFormat="1" ht="12.75">
      <c r="A83" s="57" t="s">
        <v>105</v>
      </c>
      <c r="B83" s="91">
        <f aca="true" t="shared" si="29" ref="B83:M83">B53</f>
        <v>0.0014467654179763922</v>
      </c>
      <c r="C83" s="59">
        <f t="shared" si="29"/>
        <v>0.0014467654179763922</v>
      </c>
      <c r="D83" s="59">
        <f t="shared" si="29"/>
        <v>0.0014467654179763922</v>
      </c>
      <c r="E83" s="59">
        <f t="shared" si="29"/>
        <v>0.0014467654179763922</v>
      </c>
      <c r="F83" s="59">
        <f t="shared" si="29"/>
        <v>0.0014467654179763922</v>
      </c>
      <c r="G83" s="59">
        <f t="shared" si="29"/>
        <v>0.0014467654179763922</v>
      </c>
      <c r="H83" s="59">
        <f t="shared" si="29"/>
        <v>0.0014467654179763922</v>
      </c>
      <c r="I83" s="59">
        <f t="shared" si="29"/>
        <v>0.0014467654179763922</v>
      </c>
      <c r="J83" s="59">
        <f t="shared" si="29"/>
        <v>0.0014467654179763922</v>
      </c>
      <c r="K83" s="59">
        <f t="shared" si="29"/>
        <v>0.0014467654179763922</v>
      </c>
      <c r="L83" s="59">
        <f t="shared" si="29"/>
        <v>0.0014467654179763922</v>
      </c>
      <c r="M83" s="59">
        <f t="shared" si="29"/>
        <v>0.0014467654179763922</v>
      </c>
      <c r="N83" s="92">
        <f>AVERAGE(B83:M83)</f>
        <v>0.0014467654179763922</v>
      </c>
    </row>
    <row r="84" spans="1:14" s="300" customFormat="1" ht="12.75">
      <c r="A84" s="78" t="s">
        <v>99</v>
      </c>
      <c r="B84" s="62">
        <f>M54*(1+B83)</f>
        <v>9168.126544262295</v>
      </c>
      <c r="C84" s="63">
        <f>B84*(1+C83)</f>
        <v>9181.390672694166</v>
      </c>
      <c r="D84" s="63">
        <f aca="true" t="shared" si="30" ref="D84:M84">C84*(1+D83)</f>
        <v>9194.67399120835</v>
      </c>
      <c r="E84" s="63">
        <f t="shared" si="30"/>
        <v>9207.976527568397</v>
      </c>
      <c r="F84" s="63">
        <f t="shared" si="30"/>
        <v>9221.298309578022</v>
      </c>
      <c r="G84" s="63">
        <f t="shared" si="30"/>
        <v>9234.639365081164</v>
      </c>
      <c r="H84" s="63">
        <f t="shared" si="30"/>
        <v>9247.999721962047</v>
      </c>
      <c r="I84" s="63">
        <f t="shared" si="30"/>
        <v>9261.379408145238</v>
      </c>
      <c r="J84" s="63">
        <f t="shared" si="30"/>
        <v>9274.778451595701</v>
      </c>
      <c r="K84" s="63">
        <f t="shared" si="30"/>
        <v>9288.196880318863</v>
      </c>
      <c r="L84" s="63">
        <f t="shared" si="30"/>
        <v>9301.634722360664</v>
      </c>
      <c r="M84" s="63">
        <f t="shared" si="30"/>
        <v>9315.092005807624</v>
      </c>
      <c r="N84" s="65">
        <f>AVERAGE(B84:M84)</f>
        <v>9241.432216715211</v>
      </c>
    </row>
    <row r="85" spans="1:14" s="300" customFormat="1" ht="13.5" thickBot="1">
      <c r="A85" s="93" t="s">
        <v>8</v>
      </c>
      <c r="B85" s="66">
        <f aca="true" t="shared" si="31" ref="B85:N85">$B$75</f>
        <v>0</v>
      </c>
      <c r="C85" s="67">
        <f t="shared" si="31"/>
        <v>0</v>
      </c>
      <c r="D85" s="67">
        <f t="shared" si="31"/>
        <v>0</v>
      </c>
      <c r="E85" s="67">
        <f t="shared" si="31"/>
        <v>0</v>
      </c>
      <c r="F85" s="67">
        <f t="shared" si="31"/>
        <v>0</v>
      </c>
      <c r="G85" s="67">
        <f t="shared" si="31"/>
        <v>0</v>
      </c>
      <c r="H85" s="67">
        <f t="shared" si="31"/>
        <v>0</v>
      </c>
      <c r="I85" s="67">
        <f t="shared" si="31"/>
        <v>0</v>
      </c>
      <c r="J85" s="67">
        <f t="shared" si="31"/>
        <v>0</v>
      </c>
      <c r="K85" s="67">
        <f t="shared" si="31"/>
        <v>0</v>
      </c>
      <c r="L85" s="67">
        <f t="shared" si="31"/>
        <v>0</v>
      </c>
      <c r="M85" s="67">
        <f t="shared" si="31"/>
        <v>0</v>
      </c>
      <c r="N85" s="69">
        <f t="shared" si="31"/>
        <v>0</v>
      </c>
    </row>
    <row r="86" spans="1:14" s="300" customFormat="1" ht="14.25" thickBot="1" thickTop="1">
      <c r="A86" s="94" t="s">
        <v>9</v>
      </c>
      <c r="B86" s="70">
        <f aca="true" t="shared" si="32" ref="B86:M86">B84*B85</f>
        <v>0</v>
      </c>
      <c r="C86" s="71">
        <f t="shared" si="32"/>
        <v>0</v>
      </c>
      <c r="D86" s="72">
        <f t="shared" si="32"/>
        <v>0</v>
      </c>
      <c r="E86" s="71">
        <f t="shared" si="32"/>
        <v>0</v>
      </c>
      <c r="F86" s="72">
        <f t="shared" si="32"/>
        <v>0</v>
      </c>
      <c r="G86" s="71">
        <f t="shared" si="32"/>
        <v>0</v>
      </c>
      <c r="H86" s="72">
        <f t="shared" si="32"/>
        <v>0</v>
      </c>
      <c r="I86" s="71">
        <f t="shared" si="32"/>
        <v>0</v>
      </c>
      <c r="J86" s="72">
        <f t="shared" si="32"/>
        <v>0</v>
      </c>
      <c r="K86" s="71">
        <f t="shared" si="32"/>
        <v>0</v>
      </c>
      <c r="L86" s="72">
        <f t="shared" si="32"/>
        <v>0</v>
      </c>
      <c r="M86" s="71">
        <f t="shared" si="32"/>
        <v>0</v>
      </c>
      <c r="N86" s="219">
        <f>SUM(B86:M86)</f>
        <v>0</v>
      </c>
    </row>
    <row r="87" spans="1:14" ht="15.75">
      <c r="A87" s="225"/>
      <c r="B87" s="88"/>
      <c r="C87" s="88"/>
      <c r="D87" s="88"/>
      <c r="E87" s="88"/>
      <c r="F87" s="88"/>
      <c r="G87" s="116"/>
      <c r="H87" s="88"/>
      <c r="I87" s="116"/>
      <c r="J87" s="117"/>
      <c r="K87" s="118"/>
      <c r="L87" s="119"/>
      <c r="M87" s="53"/>
      <c r="N87" s="226"/>
    </row>
    <row r="88" spans="1:14" s="300" customFormat="1" ht="12.75">
      <c r="A88" s="73" t="s">
        <v>108</v>
      </c>
      <c r="B88" s="74"/>
      <c r="C88" s="74"/>
      <c r="D88" s="74"/>
      <c r="E88" s="74"/>
      <c r="F88" s="74"/>
      <c r="G88" s="74"/>
      <c r="H88" s="74"/>
      <c r="I88" s="74"/>
      <c r="J88" s="74"/>
      <c r="K88" s="74"/>
      <c r="L88" s="74"/>
      <c r="M88" s="74"/>
      <c r="N88" s="226"/>
    </row>
    <row r="89" spans="1:14" s="300" customFormat="1" ht="13.5" thickBot="1">
      <c r="A89" s="75"/>
      <c r="B89" s="72"/>
      <c r="C89" s="72"/>
      <c r="D89" s="72"/>
      <c r="E89" s="72"/>
      <c r="F89" s="72"/>
      <c r="G89" s="72"/>
      <c r="H89" s="72"/>
      <c r="I89" s="72"/>
      <c r="J89" s="72"/>
      <c r="K89" s="72"/>
      <c r="L89" s="72"/>
      <c r="M89" s="72"/>
      <c r="N89" s="227"/>
    </row>
    <row r="90" spans="1:14" s="300" customFormat="1" ht="25.9" customHeight="1">
      <c r="A90" s="90" t="s">
        <v>1</v>
      </c>
      <c r="B90" s="305" t="str">
        <f>"Month - "&amp;COLUMNS($B89:B89)&amp;", 
"&amp;TEXT(B81,"mmm yyyy")</f>
        <v>Month - 1, 
Jul 2021</v>
      </c>
      <c r="C90" s="305" t="str">
        <f>"Month - "&amp;COLUMNS($B89:C89)&amp;", 
"&amp;TEXT(C81,"mmm yyyy")</f>
        <v>Month - 2, 
Aug 2021</v>
      </c>
      <c r="D90" s="305" t="str">
        <f>"Month - "&amp;COLUMNS($B89:D89)&amp;", 
"&amp;TEXT(D81,"mmm yyyy")</f>
        <v>Month - 3, 
Sep 2021</v>
      </c>
      <c r="E90" s="305" t="str">
        <f>"Month - "&amp;COLUMNS($B89:E89)&amp;", 
"&amp;TEXT(E81,"mmm yyyy")</f>
        <v>Month - 4, 
Oct 2021</v>
      </c>
      <c r="F90" s="305" t="str">
        <f>"Month - "&amp;COLUMNS($B89:F89)&amp;", 
"&amp;TEXT(F81,"mmm yyyy")</f>
        <v>Month - 5, 
Nov 2021</v>
      </c>
      <c r="G90" s="305" t="str">
        <f>"Month - "&amp;COLUMNS($B89:G89)&amp;", 
"&amp;TEXT(G81,"mmm yyyy")</f>
        <v>Month - 6, 
Dec 2021</v>
      </c>
      <c r="H90" s="305" t="str">
        <f>"Month - "&amp;COLUMNS($B89:H89)&amp;", 
"&amp;TEXT(H81,"mmm yyyy")</f>
        <v>Month - 7, 
Jan 2022</v>
      </c>
      <c r="I90" s="305" t="str">
        <f>"Month - "&amp;COLUMNS($B89:I89)&amp;", 
"&amp;TEXT(I81,"mmm yyyy")</f>
        <v>Month - 8, 
Feb 2022</v>
      </c>
      <c r="J90" s="305" t="str">
        <f>"Month - "&amp;COLUMNS($B89:J89)&amp;", 
"&amp;TEXT(J81,"mmm yyyy")</f>
        <v>Month - 9, 
Mar 2022</v>
      </c>
      <c r="K90" s="305" t="str">
        <f>"Month - "&amp;COLUMNS($B89:K89)&amp;", 
"&amp;TEXT(K81,"mmm yyyy")</f>
        <v>Month - 10, 
Apr 2022</v>
      </c>
      <c r="L90" s="305" t="str">
        <f>"Month - "&amp;COLUMNS($B89:L89)&amp;", 
"&amp;TEXT(L81,"mmm yyyy")</f>
        <v>Month - 11, 
May 2022</v>
      </c>
      <c r="M90" s="305" t="str">
        <f>"Month - "&amp;COLUMNS($B89:M89)&amp;", 
"&amp;TEXT(M81,"mmm yyyy")</f>
        <v>Month - 12, 
Jun 2022</v>
      </c>
      <c r="N90" s="56" t="s">
        <v>10</v>
      </c>
    </row>
    <row r="91" spans="1:14" s="300" customFormat="1" ht="14.1" customHeight="1">
      <c r="A91" s="85" t="s">
        <v>107</v>
      </c>
      <c r="B91" s="302"/>
      <c r="C91" s="303"/>
      <c r="D91" s="303"/>
      <c r="E91" s="303"/>
      <c r="F91" s="303"/>
      <c r="G91" s="303"/>
      <c r="H91" s="303"/>
      <c r="I91" s="303"/>
      <c r="J91" s="304"/>
      <c r="K91" s="303"/>
      <c r="L91" s="303"/>
      <c r="M91" s="303"/>
      <c r="N91" s="87" t="str">
        <f>_xlfn.IFERROR(AVERAGE(B91:M91),"")</f>
        <v/>
      </c>
    </row>
    <row r="92" spans="1:14" s="300" customFormat="1" ht="13.5" thickBot="1">
      <c r="A92" s="229" t="s">
        <v>100</v>
      </c>
      <c r="B92" s="230">
        <f>B84*B$91</f>
        <v>0</v>
      </c>
      <c r="C92" s="231">
        <f aca="true" t="shared" si="33" ref="C92:M92">C84*C$91</f>
        <v>0</v>
      </c>
      <c r="D92" s="231">
        <f t="shared" si="33"/>
        <v>0</v>
      </c>
      <c r="E92" s="231">
        <f t="shared" si="33"/>
        <v>0</v>
      </c>
      <c r="F92" s="231">
        <f t="shared" si="33"/>
        <v>0</v>
      </c>
      <c r="G92" s="231">
        <f t="shared" si="33"/>
        <v>0</v>
      </c>
      <c r="H92" s="231">
        <f t="shared" si="33"/>
        <v>0</v>
      </c>
      <c r="I92" s="231">
        <f t="shared" si="33"/>
        <v>0</v>
      </c>
      <c r="J92" s="231">
        <f t="shared" si="33"/>
        <v>0</v>
      </c>
      <c r="K92" s="231">
        <f t="shared" si="33"/>
        <v>0</v>
      </c>
      <c r="L92" s="231">
        <f t="shared" si="33"/>
        <v>0</v>
      </c>
      <c r="M92" s="231">
        <f t="shared" si="33"/>
        <v>0</v>
      </c>
      <c r="N92" s="232">
        <f>AVERAGE(B92:M92)</f>
        <v>0</v>
      </c>
    </row>
    <row r="93" spans="1:14" s="300" customFormat="1" ht="12.75">
      <c r="A93" s="77" t="s">
        <v>106</v>
      </c>
      <c r="B93" s="301"/>
      <c r="C93" s="301"/>
      <c r="D93" s="301"/>
      <c r="E93" s="301"/>
      <c r="F93" s="301"/>
      <c r="G93" s="301"/>
      <c r="H93" s="301"/>
      <c r="I93" s="301"/>
      <c r="J93" s="301"/>
      <c r="K93" s="301"/>
      <c r="L93" s="301"/>
      <c r="M93" s="301"/>
      <c r="N93" s="120">
        <f aca="true" t="shared" si="34" ref="N93">SUM(B93:M93)</f>
        <v>0</v>
      </c>
    </row>
    <row r="94" spans="1:14" s="300" customFormat="1" ht="12.75">
      <c r="A94" s="79" t="s">
        <v>101</v>
      </c>
      <c r="B94" s="203"/>
      <c r="C94" s="204"/>
      <c r="D94" s="205"/>
      <c r="E94" s="204"/>
      <c r="F94" s="205"/>
      <c r="G94" s="204"/>
      <c r="H94" s="205"/>
      <c r="I94" s="204"/>
      <c r="J94" s="205"/>
      <c r="K94" s="204"/>
      <c r="L94" s="205"/>
      <c r="M94" s="204"/>
      <c r="N94" s="120">
        <f>SUM(B94:M94)</f>
        <v>0</v>
      </c>
    </row>
    <row r="95" spans="1:14" s="300" customFormat="1" ht="13.5" thickBot="1">
      <c r="A95" s="195" t="s">
        <v>344</v>
      </c>
      <c r="B95" s="203"/>
      <c r="C95" s="204"/>
      <c r="D95" s="205"/>
      <c r="E95" s="204"/>
      <c r="F95" s="205"/>
      <c r="G95" s="204"/>
      <c r="H95" s="205"/>
      <c r="I95" s="204"/>
      <c r="J95" s="205"/>
      <c r="K95" s="204"/>
      <c r="L95" s="205"/>
      <c r="M95" s="204"/>
      <c r="N95" s="120">
        <f>SUM(B95:M95)</f>
        <v>0</v>
      </c>
    </row>
    <row r="96" spans="1:16" s="300" customFormat="1" ht="13.5" thickTop="1">
      <c r="A96" s="76" t="s">
        <v>102</v>
      </c>
      <c r="B96" s="81">
        <f aca="true" t="shared" si="35" ref="B96:N96">SUM(B93:B95)</f>
        <v>0</v>
      </c>
      <c r="C96" s="82">
        <f t="shared" si="35"/>
        <v>0</v>
      </c>
      <c r="D96" s="83">
        <f t="shared" si="35"/>
        <v>0</v>
      </c>
      <c r="E96" s="82">
        <f t="shared" si="35"/>
        <v>0</v>
      </c>
      <c r="F96" s="83">
        <f t="shared" si="35"/>
        <v>0</v>
      </c>
      <c r="G96" s="82">
        <f t="shared" si="35"/>
        <v>0</v>
      </c>
      <c r="H96" s="83">
        <f t="shared" si="35"/>
        <v>0</v>
      </c>
      <c r="I96" s="82">
        <f t="shared" si="35"/>
        <v>0</v>
      </c>
      <c r="J96" s="83">
        <f t="shared" si="35"/>
        <v>0</v>
      </c>
      <c r="K96" s="82">
        <f t="shared" si="35"/>
        <v>0</v>
      </c>
      <c r="L96" s="83">
        <f t="shared" si="35"/>
        <v>0</v>
      </c>
      <c r="M96" s="82">
        <f t="shared" si="35"/>
        <v>0</v>
      </c>
      <c r="N96" s="84">
        <f t="shared" si="35"/>
        <v>0</v>
      </c>
      <c r="P96" s="300" t="s">
        <v>1</v>
      </c>
    </row>
    <row r="97" spans="1:14" s="300" customFormat="1" ht="13.5" thickBot="1">
      <c r="A97" s="314" t="s">
        <v>11</v>
      </c>
      <c r="B97" s="315" t="str">
        <f aca="true" t="shared" si="36" ref="B97:N97">IF(B92=0,"",B96/B92)</f>
        <v/>
      </c>
      <c r="C97" s="316" t="str">
        <f t="shared" si="36"/>
        <v/>
      </c>
      <c r="D97" s="317" t="str">
        <f t="shared" si="36"/>
        <v/>
      </c>
      <c r="E97" s="316" t="str">
        <f t="shared" si="36"/>
        <v/>
      </c>
      <c r="F97" s="317" t="str">
        <f t="shared" si="36"/>
        <v/>
      </c>
      <c r="G97" s="316" t="str">
        <f t="shared" si="36"/>
        <v/>
      </c>
      <c r="H97" s="317" t="str">
        <f t="shared" si="36"/>
        <v/>
      </c>
      <c r="I97" s="316" t="str">
        <f t="shared" si="36"/>
        <v/>
      </c>
      <c r="J97" s="317" t="str">
        <f t="shared" si="36"/>
        <v/>
      </c>
      <c r="K97" s="316" t="str">
        <f t="shared" si="36"/>
        <v/>
      </c>
      <c r="L97" s="317" t="str">
        <f t="shared" si="36"/>
        <v/>
      </c>
      <c r="M97" s="316" t="str">
        <f t="shared" si="36"/>
        <v/>
      </c>
      <c r="N97" s="318" t="str">
        <f t="shared" si="36"/>
        <v/>
      </c>
    </row>
    <row r="98" spans="1:14" s="300" customFormat="1" ht="13.5" thickTop="1">
      <c r="A98" s="78" t="s">
        <v>109</v>
      </c>
      <c r="B98" s="310" t="str">
        <f aca="true" t="shared" si="37" ref="B98:N98">IF(B$96=0,"",B93/B$96)</f>
        <v/>
      </c>
      <c r="C98" s="311" t="str">
        <f t="shared" si="37"/>
        <v/>
      </c>
      <c r="D98" s="312" t="str">
        <f t="shared" si="37"/>
        <v/>
      </c>
      <c r="E98" s="311" t="str">
        <f t="shared" si="37"/>
        <v/>
      </c>
      <c r="F98" s="312" t="str">
        <f t="shared" si="37"/>
        <v/>
      </c>
      <c r="G98" s="311" t="str">
        <f t="shared" si="37"/>
        <v/>
      </c>
      <c r="H98" s="312" t="str">
        <f t="shared" si="37"/>
        <v/>
      </c>
      <c r="I98" s="311" t="str">
        <f t="shared" si="37"/>
        <v/>
      </c>
      <c r="J98" s="312" t="str">
        <f t="shared" si="37"/>
        <v/>
      </c>
      <c r="K98" s="311" t="str">
        <f t="shared" si="37"/>
        <v/>
      </c>
      <c r="L98" s="312" t="str">
        <f t="shared" si="37"/>
        <v/>
      </c>
      <c r="M98" s="311" t="str">
        <f t="shared" si="37"/>
        <v/>
      </c>
      <c r="N98" s="313" t="str">
        <f t="shared" si="37"/>
        <v/>
      </c>
    </row>
    <row r="99" spans="1:14" s="300" customFormat="1" ht="12.75">
      <c r="A99" s="79" t="s">
        <v>103</v>
      </c>
      <c r="B99" s="58" t="str">
        <f aca="true" t="shared" si="38" ref="B99:N99">IF(B$96=0,"",B94/B$96)</f>
        <v/>
      </c>
      <c r="C99" s="59" t="str">
        <f t="shared" si="38"/>
        <v/>
      </c>
      <c r="D99" s="60" t="str">
        <f t="shared" si="38"/>
        <v/>
      </c>
      <c r="E99" s="59" t="str">
        <f t="shared" si="38"/>
        <v/>
      </c>
      <c r="F99" s="60" t="str">
        <f t="shared" si="38"/>
        <v/>
      </c>
      <c r="G99" s="59" t="str">
        <f t="shared" si="38"/>
        <v/>
      </c>
      <c r="H99" s="60" t="str">
        <f t="shared" si="38"/>
        <v/>
      </c>
      <c r="I99" s="59" t="str">
        <f t="shared" si="38"/>
        <v/>
      </c>
      <c r="J99" s="60" t="str">
        <f t="shared" si="38"/>
        <v/>
      </c>
      <c r="K99" s="59" t="str">
        <f t="shared" si="38"/>
        <v/>
      </c>
      <c r="L99" s="60" t="str">
        <f t="shared" si="38"/>
        <v/>
      </c>
      <c r="M99" s="59" t="str">
        <f t="shared" si="38"/>
        <v/>
      </c>
      <c r="N99" s="61" t="str">
        <f t="shared" si="38"/>
        <v/>
      </c>
    </row>
    <row r="100" spans="1:14" s="300" customFormat="1" ht="12.75">
      <c r="A100" s="79" t="s">
        <v>345</v>
      </c>
      <c r="B100" s="340" t="str">
        <f aca="true" t="shared" si="39" ref="B100:N100">IF(B$96=0,"",B95/B$96)</f>
        <v/>
      </c>
      <c r="C100" s="342" t="str">
        <f t="shared" si="39"/>
        <v/>
      </c>
      <c r="D100" s="343" t="str">
        <f t="shared" si="39"/>
        <v/>
      </c>
      <c r="E100" s="342" t="str">
        <f t="shared" si="39"/>
        <v/>
      </c>
      <c r="F100" s="343" t="str">
        <f t="shared" si="39"/>
        <v/>
      </c>
      <c r="G100" s="342" t="str">
        <f t="shared" si="39"/>
        <v/>
      </c>
      <c r="H100" s="343" t="str">
        <f t="shared" si="39"/>
        <v/>
      </c>
      <c r="I100" s="342" t="str">
        <f t="shared" si="39"/>
        <v/>
      </c>
      <c r="J100" s="343" t="str">
        <f t="shared" si="39"/>
        <v/>
      </c>
      <c r="K100" s="342" t="str">
        <f t="shared" si="39"/>
        <v/>
      </c>
      <c r="L100" s="343" t="str">
        <f t="shared" si="39"/>
        <v/>
      </c>
      <c r="M100" s="342" t="str">
        <f t="shared" si="39"/>
        <v/>
      </c>
      <c r="N100" s="344" t="str">
        <f t="shared" si="39"/>
        <v/>
      </c>
    </row>
    <row r="101" spans="1:14" s="300" customFormat="1" ht="13.5" thickBot="1">
      <c r="A101" s="199" t="s">
        <v>220</v>
      </c>
      <c r="B101" s="345">
        <f>SUMPRODUCT(B93:B95,B78:B80)</f>
        <v>0</v>
      </c>
      <c r="C101" s="346">
        <f>SUMPRODUCT(C93:C95,B78:B80)</f>
        <v>0</v>
      </c>
      <c r="D101" s="346">
        <f>SUMPRODUCT(D93:D95,B78:B80)</f>
        <v>0</v>
      </c>
      <c r="E101" s="346">
        <f>SUMPRODUCT(E93:E95,B78:B80)</f>
        <v>0</v>
      </c>
      <c r="F101" s="346">
        <f>SUMPRODUCT(F93:F95,B78:B80)</f>
        <v>0</v>
      </c>
      <c r="G101" s="346">
        <f>SUMPRODUCT(G93:G95,B78:B80)</f>
        <v>0</v>
      </c>
      <c r="H101" s="346">
        <f>SUMPRODUCT(H93:H95,B78:B80)</f>
        <v>0</v>
      </c>
      <c r="I101" s="346">
        <f>SUMPRODUCT(I93:I95,B78:B80)</f>
        <v>0</v>
      </c>
      <c r="J101" s="346">
        <f>SUMPRODUCT(J93:J95,B78:B80)</f>
        <v>0</v>
      </c>
      <c r="K101" s="346">
        <f>SUMPRODUCT(K93:K95,B78:B80)</f>
        <v>0</v>
      </c>
      <c r="L101" s="346">
        <f>SUMPRODUCT(L93:L95,B78:B80)</f>
        <v>0</v>
      </c>
      <c r="M101" s="346">
        <f>SUMPRODUCT(M93:M95,B78:B80)</f>
        <v>0</v>
      </c>
      <c r="N101" s="347">
        <f>SUM(B101:M101)</f>
        <v>0</v>
      </c>
    </row>
    <row r="102" spans="1:14" s="300" customFormat="1" ht="39.95" customHeight="1" thickBot="1">
      <c r="A102" s="88"/>
      <c r="B102" s="89"/>
      <c r="C102" s="89"/>
      <c r="D102" s="89"/>
      <c r="E102" s="89"/>
      <c r="F102" s="89"/>
      <c r="G102" s="89"/>
      <c r="H102" s="89"/>
      <c r="I102" s="89"/>
      <c r="J102" s="89"/>
      <c r="K102" s="89"/>
      <c r="L102" s="89"/>
      <c r="M102" s="89"/>
      <c r="N102" s="89"/>
    </row>
    <row r="103" spans="1:14" s="300" customFormat="1" ht="15.75">
      <c r="A103" s="220" t="s">
        <v>232</v>
      </c>
      <c r="B103" s="221"/>
      <c r="C103" s="221"/>
      <c r="D103" s="221"/>
      <c r="E103" s="221"/>
      <c r="F103" s="221"/>
      <c r="G103" s="221"/>
      <c r="H103" s="221"/>
      <c r="I103" s="221"/>
      <c r="J103" s="221"/>
      <c r="K103" s="221"/>
      <c r="L103" s="221"/>
      <c r="M103" s="221"/>
      <c r="N103" s="222"/>
    </row>
    <row r="104" spans="1:14" s="300" customFormat="1" ht="13.5" thickBot="1">
      <c r="A104" s="265" t="s">
        <v>316</v>
      </c>
      <c r="B104" s="54"/>
      <c r="C104" s="54"/>
      <c r="D104" s="54"/>
      <c r="E104" s="54"/>
      <c r="F104" s="54"/>
      <c r="G104" s="54"/>
      <c r="H104" s="54"/>
      <c r="I104" s="54"/>
      <c r="J104" s="54"/>
      <c r="K104" s="54"/>
      <c r="L104" s="54"/>
      <c r="M104" s="54"/>
      <c r="N104" s="223"/>
    </row>
    <row r="105" spans="1:14" s="300" customFormat="1" ht="16.5" thickBot="1">
      <c r="A105" s="55" t="s">
        <v>5</v>
      </c>
      <c r="B105" s="115">
        <f>'J-Cost_East'!G185/SUM($B$114:$M$114)</f>
        <v>0</v>
      </c>
      <c r="C105" s="54"/>
      <c r="D105" s="54" t="s">
        <v>1</v>
      </c>
      <c r="E105" s="54"/>
      <c r="F105" s="54"/>
      <c r="G105" s="54"/>
      <c r="H105" s="54"/>
      <c r="I105" s="54"/>
      <c r="J105" s="54"/>
      <c r="K105" s="54"/>
      <c r="L105" s="54"/>
      <c r="M105" s="54"/>
      <c r="N105" s="223"/>
    </row>
    <row r="106" spans="1:14" s="300" customFormat="1" ht="15.75">
      <c r="A106" s="55"/>
      <c r="B106" s="53"/>
      <c r="C106" s="54"/>
      <c r="D106" s="54"/>
      <c r="E106" s="54"/>
      <c r="F106" s="54"/>
      <c r="G106" s="54"/>
      <c r="H106" s="54"/>
      <c r="I106" s="54"/>
      <c r="J106" s="54"/>
      <c r="K106" s="54"/>
      <c r="L106" s="54"/>
      <c r="M106" s="54"/>
      <c r="N106" s="223"/>
    </row>
    <row r="107" spans="1:14" s="300" customFormat="1" ht="16.5" thickBot="1">
      <c r="A107" s="52" t="s">
        <v>110</v>
      </c>
      <c r="B107" s="53"/>
      <c r="C107" s="54"/>
      <c r="D107" s="54"/>
      <c r="E107" s="54"/>
      <c r="F107" s="54"/>
      <c r="G107" s="54"/>
      <c r="H107" s="54"/>
      <c r="I107" s="54"/>
      <c r="J107" s="54"/>
      <c r="K107" s="54"/>
      <c r="L107" s="54"/>
      <c r="M107" s="54"/>
      <c r="N107" s="223"/>
    </row>
    <row r="108" spans="1:14" s="300" customFormat="1" ht="13.5" thickBot="1">
      <c r="A108" s="55" t="s">
        <v>98</v>
      </c>
      <c r="B108" s="206">
        <v>0</v>
      </c>
      <c r="C108" s="54"/>
      <c r="D108" s="54"/>
      <c r="E108" s="54"/>
      <c r="F108" s="54"/>
      <c r="G108" s="54"/>
      <c r="H108" s="54"/>
      <c r="I108" s="54"/>
      <c r="J108" s="54"/>
      <c r="K108" s="54"/>
      <c r="L108" s="54"/>
      <c r="M108" s="54"/>
      <c r="N108" s="223"/>
    </row>
    <row r="109" spans="1:14" s="300" customFormat="1" ht="13.5" thickBot="1">
      <c r="A109" s="55" t="s">
        <v>112</v>
      </c>
      <c r="B109" s="206">
        <v>0</v>
      </c>
      <c r="C109" s="54"/>
      <c r="D109" s="54"/>
      <c r="E109" s="54"/>
      <c r="F109" s="54"/>
      <c r="G109" s="54"/>
      <c r="H109" s="54"/>
      <c r="I109" s="54"/>
      <c r="J109" s="54"/>
      <c r="K109" s="54"/>
      <c r="L109" s="54"/>
      <c r="M109" s="54"/>
      <c r="N109" s="223"/>
    </row>
    <row r="110" spans="1:14" s="300" customFormat="1" ht="13.5" thickBot="1">
      <c r="A110" s="55" t="s">
        <v>346</v>
      </c>
      <c r="B110" s="207">
        <v>0</v>
      </c>
      <c r="C110" s="54"/>
      <c r="D110" s="54"/>
      <c r="E110" s="54"/>
      <c r="F110" s="54"/>
      <c r="G110" s="54"/>
      <c r="H110" s="54"/>
      <c r="I110" s="54"/>
      <c r="J110" s="54"/>
      <c r="K110" s="54"/>
      <c r="L110" s="54"/>
      <c r="M110" s="54"/>
      <c r="N110" s="223"/>
    </row>
    <row r="111" spans="1:14" s="300" customFormat="1" ht="13.5" thickBot="1">
      <c r="A111" s="224"/>
      <c r="B111" s="306">
        <v>44743</v>
      </c>
      <c r="C111" s="306">
        <f>EOMONTH(B111,0)+1</f>
        <v>44774</v>
      </c>
      <c r="D111" s="306">
        <f aca="true" t="shared" si="40" ref="D111:M111">EOMONTH(C111,0)+1</f>
        <v>44805</v>
      </c>
      <c r="E111" s="306">
        <f t="shared" si="40"/>
        <v>44835</v>
      </c>
      <c r="F111" s="306">
        <f t="shared" si="40"/>
        <v>44866</v>
      </c>
      <c r="G111" s="306">
        <f t="shared" si="40"/>
        <v>44896</v>
      </c>
      <c r="H111" s="306">
        <f t="shared" si="40"/>
        <v>44927</v>
      </c>
      <c r="I111" s="306">
        <f t="shared" si="40"/>
        <v>44958</v>
      </c>
      <c r="J111" s="306">
        <f t="shared" si="40"/>
        <v>44986</v>
      </c>
      <c r="K111" s="306">
        <f t="shared" si="40"/>
        <v>45017</v>
      </c>
      <c r="L111" s="306">
        <f t="shared" si="40"/>
        <v>45047</v>
      </c>
      <c r="M111" s="306">
        <f t="shared" si="40"/>
        <v>45078</v>
      </c>
      <c r="N111" s="223"/>
    </row>
    <row r="112" spans="1:14" s="300" customFormat="1" ht="25.5">
      <c r="A112" s="90" t="s">
        <v>1</v>
      </c>
      <c r="B112" s="305" t="str">
        <f>"Month - "&amp;COLUMNS($B111:B111)&amp;", 
"&amp;TEXT(B111,"mmm yyyy")</f>
        <v>Month - 1, 
Jul 2022</v>
      </c>
      <c r="C112" s="305" t="str">
        <f>"Month - "&amp;COLUMNS($B111:C111)&amp;", 
"&amp;TEXT(C111,"mmm yyyy")</f>
        <v>Month - 2, 
Aug 2022</v>
      </c>
      <c r="D112" s="305" t="str">
        <f>"Month - "&amp;COLUMNS($B111:D111)&amp;", 
"&amp;TEXT(D111,"mmm yyyy")</f>
        <v>Month - 3, 
Sep 2022</v>
      </c>
      <c r="E112" s="305" t="str">
        <f>"Month - "&amp;COLUMNS($B111:E111)&amp;", 
"&amp;TEXT(E111,"mmm yyyy")</f>
        <v>Month - 4, 
Oct 2022</v>
      </c>
      <c r="F112" s="305" t="str">
        <f>"Month - "&amp;COLUMNS($B111:F111)&amp;", 
"&amp;TEXT(F111,"mmm yyyy")</f>
        <v>Month - 5, 
Nov 2022</v>
      </c>
      <c r="G112" s="305" t="str">
        <f>"Month - "&amp;COLUMNS($B111:G111)&amp;", 
"&amp;TEXT(G111,"mmm yyyy")</f>
        <v>Month - 6, 
Dec 2022</v>
      </c>
      <c r="H112" s="305" t="str">
        <f>"Month - "&amp;COLUMNS($B111:H111)&amp;", 
"&amp;TEXT(H111,"mmm yyyy")</f>
        <v>Month - 7, 
Jan 2023</v>
      </c>
      <c r="I112" s="305" t="str">
        <f>"Month - "&amp;COLUMNS($B111:I111)&amp;", 
"&amp;TEXT(I111,"mmm yyyy")</f>
        <v>Month - 8, 
Feb 2023</v>
      </c>
      <c r="J112" s="305" t="str">
        <f>"Month - "&amp;COLUMNS($B111:J111)&amp;", 
"&amp;TEXT(J111,"mmm yyyy")</f>
        <v>Month - 9, 
Mar 2023</v>
      </c>
      <c r="K112" s="305" t="str">
        <f>"Month - "&amp;COLUMNS($B111:K111)&amp;", 
"&amp;TEXT(K111,"mmm yyyy")</f>
        <v>Month - 10, 
Apr 2023</v>
      </c>
      <c r="L112" s="305" t="str">
        <f>"Month - "&amp;COLUMNS($B111:L111)&amp;", 
"&amp;TEXT(L111,"mmm yyyy")</f>
        <v>Month - 11, 
May 2023</v>
      </c>
      <c r="M112" s="305" t="str">
        <f>"Month - "&amp;COLUMNS($B111:M111)&amp;", 
"&amp;TEXT(M111,"mmm yyyy")</f>
        <v>Month - 12, 
Jun 2023</v>
      </c>
      <c r="N112" s="56" t="s">
        <v>7</v>
      </c>
    </row>
    <row r="113" spans="1:14" s="300" customFormat="1" ht="12.75">
      <c r="A113" s="57" t="s">
        <v>105</v>
      </c>
      <c r="B113" s="91">
        <f aca="true" t="shared" si="41" ref="B113:M113">B83</f>
        <v>0.0014467654179763922</v>
      </c>
      <c r="C113" s="59">
        <f t="shared" si="41"/>
        <v>0.0014467654179763922</v>
      </c>
      <c r="D113" s="59">
        <f t="shared" si="41"/>
        <v>0.0014467654179763922</v>
      </c>
      <c r="E113" s="59">
        <f t="shared" si="41"/>
        <v>0.0014467654179763922</v>
      </c>
      <c r="F113" s="59">
        <f t="shared" si="41"/>
        <v>0.0014467654179763922</v>
      </c>
      <c r="G113" s="59">
        <f t="shared" si="41"/>
        <v>0.0014467654179763922</v>
      </c>
      <c r="H113" s="59">
        <f t="shared" si="41"/>
        <v>0.0014467654179763922</v>
      </c>
      <c r="I113" s="59">
        <f t="shared" si="41"/>
        <v>0.0014467654179763922</v>
      </c>
      <c r="J113" s="59">
        <f t="shared" si="41"/>
        <v>0.0014467654179763922</v>
      </c>
      <c r="K113" s="59">
        <f t="shared" si="41"/>
        <v>0.0014467654179763922</v>
      </c>
      <c r="L113" s="59">
        <f t="shared" si="41"/>
        <v>0.0014467654179763922</v>
      </c>
      <c r="M113" s="59">
        <f t="shared" si="41"/>
        <v>0.0014467654179763922</v>
      </c>
      <c r="N113" s="92">
        <f>AVERAGE(B113:M113)</f>
        <v>0.0014467654179763922</v>
      </c>
    </row>
    <row r="114" spans="1:14" s="300" customFormat="1" ht="12.75">
      <c r="A114" s="78" t="s">
        <v>99</v>
      </c>
      <c r="B114" s="62">
        <f>M84*(1+B113)</f>
        <v>9328.568758786896</v>
      </c>
      <c r="C114" s="63">
        <f>B114*(1+C113)</f>
        <v>9342.065009466323</v>
      </c>
      <c r="D114" s="63">
        <f aca="true" t="shared" si="42" ref="D114">C114*(1+D113)</f>
        <v>9355.580786054506</v>
      </c>
      <c r="E114" s="63">
        <f aca="true" t="shared" si="43" ref="E114">D114*(1+E113)</f>
        <v>9369.116116800855</v>
      </c>
      <c r="F114" s="63">
        <f aca="true" t="shared" si="44" ref="F114">E114*(1+F113)</f>
        <v>9382.671029995647</v>
      </c>
      <c r="G114" s="63">
        <f aca="true" t="shared" si="45" ref="G114">F114*(1+G113)</f>
        <v>9396.245553970093</v>
      </c>
      <c r="H114" s="63">
        <f aca="true" t="shared" si="46" ref="H114">G114*(1+H113)</f>
        <v>9409.83971709639</v>
      </c>
      <c r="I114" s="63">
        <f aca="true" t="shared" si="47" ref="I114">H114*(1+I113)</f>
        <v>9423.453547787787</v>
      </c>
      <c r="J114" s="63">
        <f aca="true" t="shared" si="48" ref="J114">I114*(1+J113)</f>
        <v>9437.087074498633</v>
      </c>
      <c r="K114" s="63">
        <f aca="true" t="shared" si="49" ref="K114">J114*(1+K113)</f>
        <v>9450.74032572445</v>
      </c>
      <c r="L114" s="63">
        <f aca="true" t="shared" si="50" ref="L114">K114*(1+L113)</f>
        <v>9464.413330001982</v>
      </c>
      <c r="M114" s="63">
        <f aca="true" t="shared" si="51" ref="M114">L114*(1+M113)</f>
        <v>9478.106115909264</v>
      </c>
      <c r="N114" s="65">
        <f>AVERAGE(B114:M114)</f>
        <v>9403.157280507732</v>
      </c>
    </row>
    <row r="115" spans="1:14" s="300" customFormat="1" ht="13.5" thickBot="1">
      <c r="A115" s="93" t="s">
        <v>8</v>
      </c>
      <c r="B115" s="95">
        <f>$B$105</f>
        <v>0</v>
      </c>
      <c r="C115" s="67">
        <f aca="true" t="shared" si="52" ref="C115:M115">$B$105</f>
        <v>0</v>
      </c>
      <c r="D115" s="67">
        <f t="shared" si="52"/>
        <v>0</v>
      </c>
      <c r="E115" s="67">
        <f t="shared" si="52"/>
        <v>0</v>
      </c>
      <c r="F115" s="67">
        <f t="shared" si="52"/>
        <v>0</v>
      </c>
      <c r="G115" s="67">
        <f t="shared" si="52"/>
        <v>0</v>
      </c>
      <c r="H115" s="67">
        <f t="shared" si="52"/>
        <v>0</v>
      </c>
      <c r="I115" s="67">
        <f t="shared" si="52"/>
        <v>0</v>
      </c>
      <c r="J115" s="67">
        <f t="shared" si="52"/>
        <v>0</v>
      </c>
      <c r="K115" s="67">
        <f t="shared" si="52"/>
        <v>0</v>
      </c>
      <c r="L115" s="67">
        <f t="shared" si="52"/>
        <v>0</v>
      </c>
      <c r="M115" s="68">
        <f t="shared" si="52"/>
        <v>0</v>
      </c>
      <c r="N115" s="69">
        <f>$B$75</f>
        <v>0</v>
      </c>
    </row>
    <row r="116" spans="1:14" s="300" customFormat="1" ht="14.25" thickBot="1" thickTop="1">
      <c r="A116" s="94" t="s">
        <v>9</v>
      </c>
      <c r="B116" s="70">
        <f aca="true" t="shared" si="53" ref="B116:M116">B114*B115</f>
        <v>0</v>
      </c>
      <c r="C116" s="71">
        <f t="shared" si="53"/>
        <v>0</v>
      </c>
      <c r="D116" s="72">
        <f t="shared" si="53"/>
        <v>0</v>
      </c>
      <c r="E116" s="71">
        <f t="shared" si="53"/>
        <v>0</v>
      </c>
      <c r="F116" s="72">
        <f t="shared" si="53"/>
        <v>0</v>
      </c>
      <c r="G116" s="71">
        <f t="shared" si="53"/>
        <v>0</v>
      </c>
      <c r="H116" s="72">
        <f t="shared" si="53"/>
        <v>0</v>
      </c>
      <c r="I116" s="71">
        <f t="shared" si="53"/>
        <v>0</v>
      </c>
      <c r="J116" s="72">
        <f t="shared" si="53"/>
        <v>0</v>
      </c>
      <c r="K116" s="71">
        <f t="shared" si="53"/>
        <v>0</v>
      </c>
      <c r="L116" s="72">
        <f t="shared" si="53"/>
        <v>0</v>
      </c>
      <c r="M116" s="71">
        <f t="shared" si="53"/>
        <v>0</v>
      </c>
      <c r="N116" s="219">
        <f>SUM(B116:M116)</f>
        <v>0</v>
      </c>
    </row>
    <row r="117" spans="1:14" ht="15.75">
      <c r="A117" s="225"/>
      <c r="B117" s="88"/>
      <c r="C117" s="88"/>
      <c r="D117" s="88"/>
      <c r="E117" s="88"/>
      <c r="F117" s="88"/>
      <c r="G117" s="116"/>
      <c r="H117" s="88"/>
      <c r="I117" s="116"/>
      <c r="J117" s="117"/>
      <c r="K117" s="118"/>
      <c r="L117" s="119"/>
      <c r="M117" s="53"/>
      <c r="N117" s="226"/>
    </row>
    <row r="118" spans="1:14" s="300" customFormat="1" ht="12.75">
      <c r="A118" s="73" t="s">
        <v>111</v>
      </c>
      <c r="B118" s="74"/>
      <c r="C118" s="74"/>
      <c r="D118" s="74"/>
      <c r="E118" s="74"/>
      <c r="F118" s="74"/>
      <c r="G118" s="74"/>
      <c r="H118" s="74"/>
      <c r="I118" s="74"/>
      <c r="J118" s="74"/>
      <c r="K118" s="74"/>
      <c r="L118" s="74"/>
      <c r="M118" s="74"/>
      <c r="N118" s="226"/>
    </row>
    <row r="119" spans="1:14" s="300" customFormat="1" ht="13.5" thickBot="1">
      <c r="A119" s="75"/>
      <c r="B119" s="72"/>
      <c r="C119" s="72"/>
      <c r="D119" s="72"/>
      <c r="E119" s="72"/>
      <c r="F119" s="72"/>
      <c r="G119" s="72"/>
      <c r="H119" s="72"/>
      <c r="I119" s="72"/>
      <c r="J119" s="72"/>
      <c r="K119" s="72"/>
      <c r="L119" s="72"/>
      <c r="M119" s="72"/>
      <c r="N119" s="227"/>
    </row>
    <row r="120" spans="1:14" s="300" customFormat="1" ht="25.9" customHeight="1">
      <c r="A120" s="90" t="s">
        <v>1</v>
      </c>
      <c r="B120" s="305" t="str">
        <f>"Month - "&amp;COLUMNS($B119:B119)&amp;", 
"&amp;TEXT(B111,"mmm yyyy")</f>
        <v>Month - 1, 
Jul 2022</v>
      </c>
      <c r="C120" s="305" t="str">
        <f>"Month - "&amp;COLUMNS($B119:C119)&amp;", 
"&amp;TEXT(C111,"mmm yyyy")</f>
        <v>Month - 2, 
Aug 2022</v>
      </c>
      <c r="D120" s="305" t="str">
        <f>"Month - "&amp;COLUMNS($B119:D119)&amp;", 
"&amp;TEXT(D111,"mmm yyyy")</f>
        <v>Month - 3, 
Sep 2022</v>
      </c>
      <c r="E120" s="305" t="str">
        <f>"Month - "&amp;COLUMNS($B119:E119)&amp;", 
"&amp;TEXT(E111,"mmm yyyy")</f>
        <v>Month - 4, 
Oct 2022</v>
      </c>
      <c r="F120" s="305" t="str">
        <f>"Month - "&amp;COLUMNS($B119:F119)&amp;", 
"&amp;TEXT(F111,"mmm yyyy")</f>
        <v>Month - 5, 
Nov 2022</v>
      </c>
      <c r="G120" s="305" t="str">
        <f>"Month - "&amp;COLUMNS($B119:G119)&amp;", 
"&amp;TEXT(G111,"mmm yyyy")</f>
        <v>Month - 6, 
Dec 2022</v>
      </c>
      <c r="H120" s="305" t="str">
        <f>"Month - "&amp;COLUMNS($B119:H119)&amp;", 
"&amp;TEXT(H111,"mmm yyyy")</f>
        <v>Month - 7, 
Jan 2023</v>
      </c>
      <c r="I120" s="305" t="str">
        <f>"Month - "&amp;COLUMNS($B119:I119)&amp;", 
"&amp;TEXT(I111,"mmm yyyy")</f>
        <v>Month - 8, 
Feb 2023</v>
      </c>
      <c r="J120" s="305" t="str">
        <f>"Month - "&amp;COLUMNS($B119:J119)&amp;", 
"&amp;TEXT(J111,"mmm yyyy")</f>
        <v>Month - 9, 
Mar 2023</v>
      </c>
      <c r="K120" s="305" t="str">
        <f>"Month - "&amp;COLUMNS($B119:K119)&amp;", 
"&amp;TEXT(K111,"mmm yyyy")</f>
        <v>Month - 10, 
Apr 2023</v>
      </c>
      <c r="L120" s="305" t="str">
        <f>"Month - "&amp;COLUMNS($B119:L119)&amp;", 
"&amp;TEXT(L111,"mmm yyyy")</f>
        <v>Month - 11, 
May 2023</v>
      </c>
      <c r="M120" s="305" t="str">
        <f>"Month - "&amp;COLUMNS($B119:M119)&amp;", 
"&amp;TEXT(M111,"mmm yyyy")</f>
        <v>Month - 12, 
Jun 2023</v>
      </c>
      <c r="N120" s="56" t="s">
        <v>10</v>
      </c>
    </row>
    <row r="121" spans="1:14" s="300" customFormat="1" ht="14.1" customHeight="1">
      <c r="A121" s="85" t="s">
        <v>107</v>
      </c>
      <c r="B121" s="302"/>
      <c r="C121" s="303"/>
      <c r="D121" s="303"/>
      <c r="E121" s="303"/>
      <c r="F121" s="303"/>
      <c r="G121" s="303"/>
      <c r="H121" s="303"/>
      <c r="I121" s="303"/>
      <c r="J121" s="304"/>
      <c r="K121" s="303"/>
      <c r="L121" s="303"/>
      <c r="M121" s="303"/>
      <c r="N121" s="87" t="str">
        <f>_xlfn.IFERROR(AVERAGE(B121:M121),"")</f>
        <v/>
      </c>
    </row>
    <row r="122" spans="1:14" s="300" customFormat="1" ht="13.5" thickBot="1">
      <c r="A122" s="229" t="s">
        <v>100</v>
      </c>
      <c r="B122" s="230">
        <f>B114*B$121</f>
        <v>0</v>
      </c>
      <c r="C122" s="231">
        <f aca="true" t="shared" si="54" ref="C122:M122">C114*C$121</f>
        <v>0</v>
      </c>
      <c r="D122" s="231">
        <f t="shared" si="54"/>
        <v>0</v>
      </c>
      <c r="E122" s="231">
        <f t="shared" si="54"/>
        <v>0</v>
      </c>
      <c r="F122" s="231">
        <f t="shared" si="54"/>
        <v>0</v>
      </c>
      <c r="G122" s="231">
        <f t="shared" si="54"/>
        <v>0</v>
      </c>
      <c r="H122" s="231">
        <f t="shared" si="54"/>
        <v>0</v>
      </c>
      <c r="I122" s="231">
        <f t="shared" si="54"/>
        <v>0</v>
      </c>
      <c r="J122" s="231">
        <f t="shared" si="54"/>
        <v>0</v>
      </c>
      <c r="K122" s="231">
        <f t="shared" si="54"/>
        <v>0</v>
      </c>
      <c r="L122" s="231">
        <f t="shared" si="54"/>
        <v>0</v>
      </c>
      <c r="M122" s="231">
        <f t="shared" si="54"/>
        <v>0</v>
      </c>
      <c r="N122" s="232">
        <f>AVERAGE(B122:M122)</f>
        <v>0</v>
      </c>
    </row>
    <row r="123" spans="1:14" s="300" customFormat="1" ht="12.75">
      <c r="A123" s="77" t="s">
        <v>106</v>
      </c>
      <c r="B123" s="203"/>
      <c r="C123" s="204"/>
      <c r="D123" s="205"/>
      <c r="E123" s="204"/>
      <c r="F123" s="205"/>
      <c r="G123" s="204"/>
      <c r="H123" s="205"/>
      <c r="I123" s="204"/>
      <c r="J123" s="205"/>
      <c r="K123" s="204"/>
      <c r="L123" s="205"/>
      <c r="M123" s="204"/>
      <c r="N123" s="120">
        <f aca="true" t="shared" si="55" ref="N123:N124">SUM(B123:M123)</f>
        <v>0</v>
      </c>
    </row>
    <row r="124" spans="1:14" s="300" customFormat="1" ht="12.75">
      <c r="A124" s="79" t="s">
        <v>101</v>
      </c>
      <c r="B124" s="203"/>
      <c r="C124" s="204"/>
      <c r="D124" s="205"/>
      <c r="E124" s="204"/>
      <c r="F124" s="205"/>
      <c r="G124" s="204"/>
      <c r="H124" s="205"/>
      <c r="I124" s="204"/>
      <c r="J124" s="205"/>
      <c r="K124" s="204"/>
      <c r="L124" s="205"/>
      <c r="M124" s="204"/>
      <c r="N124" s="120">
        <f t="shared" si="55"/>
        <v>0</v>
      </c>
    </row>
    <row r="125" spans="1:14" s="300" customFormat="1" ht="13.5" thickBot="1">
      <c r="A125" s="195" t="s">
        <v>344</v>
      </c>
      <c r="B125" s="203"/>
      <c r="C125" s="204"/>
      <c r="D125" s="205"/>
      <c r="E125" s="204"/>
      <c r="F125" s="205"/>
      <c r="G125" s="204"/>
      <c r="H125" s="205"/>
      <c r="I125" s="204"/>
      <c r="J125" s="205"/>
      <c r="K125" s="204"/>
      <c r="L125" s="205"/>
      <c r="M125" s="204"/>
      <c r="N125" s="120">
        <f aca="true" t="shared" si="56" ref="N125">SUM(B125:M125)</f>
        <v>0</v>
      </c>
    </row>
    <row r="126" spans="1:14" s="300" customFormat="1" ht="13.5" thickTop="1">
      <c r="A126" s="76" t="s">
        <v>102</v>
      </c>
      <c r="B126" s="81">
        <f aca="true" t="shared" si="57" ref="B126:N126">SUM(B123:B125)</f>
        <v>0</v>
      </c>
      <c r="C126" s="82">
        <f t="shared" si="57"/>
        <v>0</v>
      </c>
      <c r="D126" s="83">
        <f t="shared" si="57"/>
        <v>0</v>
      </c>
      <c r="E126" s="82">
        <f t="shared" si="57"/>
        <v>0</v>
      </c>
      <c r="F126" s="83">
        <f t="shared" si="57"/>
        <v>0</v>
      </c>
      <c r="G126" s="82">
        <f t="shared" si="57"/>
        <v>0</v>
      </c>
      <c r="H126" s="83">
        <f t="shared" si="57"/>
        <v>0</v>
      </c>
      <c r="I126" s="82">
        <f t="shared" si="57"/>
        <v>0</v>
      </c>
      <c r="J126" s="83">
        <f t="shared" si="57"/>
        <v>0</v>
      </c>
      <c r="K126" s="82">
        <f t="shared" si="57"/>
        <v>0</v>
      </c>
      <c r="L126" s="83">
        <f t="shared" si="57"/>
        <v>0</v>
      </c>
      <c r="M126" s="82">
        <f t="shared" si="57"/>
        <v>0</v>
      </c>
      <c r="N126" s="84">
        <f t="shared" si="57"/>
        <v>0</v>
      </c>
    </row>
    <row r="127" spans="1:14" s="300" customFormat="1" ht="13.5" thickBot="1">
      <c r="A127" s="80" t="s">
        <v>11</v>
      </c>
      <c r="B127" s="315" t="str">
        <f aca="true" t="shared" si="58" ref="B127:N127">IF(B122=0,"",B126/B122)</f>
        <v/>
      </c>
      <c r="C127" s="316" t="str">
        <f t="shared" si="58"/>
        <v/>
      </c>
      <c r="D127" s="317" t="str">
        <f t="shared" si="58"/>
        <v/>
      </c>
      <c r="E127" s="316" t="str">
        <f t="shared" si="58"/>
        <v/>
      </c>
      <c r="F127" s="317" t="str">
        <f t="shared" si="58"/>
        <v/>
      </c>
      <c r="G127" s="316" t="str">
        <f t="shared" si="58"/>
        <v/>
      </c>
      <c r="H127" s="317" t="str">
        <f t="shared" si="58"/>
        <v/>
      </c>
      <c r="I127" s="316" t="str">
        <f t="shared" si="58"/>
        <v/>
      </c>
      <c r="J127" s="317" t="str">
        <f t="shared" si="58"/>
        <v/>
      </c>
      <c r="K127" s="316" t="str">
        <f t="shared" si="58"/>
        <v/>
      </c>
      <c r="L127" s="317" t="str">
        <f t="shared" si="58"/>
        <v/>
      </c>
      <c r="M127" s="316" t="str">
        <f t="shared" si="58"/>
        <v/>
      </c>
      <c r="N127" s="318" t="str">
        <f t="shared" si="58"/>
        <v/>
      </c>
    </row>
    <row r="128" spans="1:14" s="300" customFormat="1" ht="13.5" thickTop="1">
      <c r="A128" s="78" t="s">
        <v>109</v>
      </c>
      <c r="B128" s="310" t="str">
        <f aca="true" t="shared" si="59" ref="B128:N128">IF(B$126=0,"",B123/B$126)</f>
        <v/>
      </c>
      <c r="C128" s="311" t="str">
        <f t="shared" si="59"/>
        <v/>
      </c>
      <c r="D128" s="312" t="str">
        <f t="shared" si="59"/>
        <v/>
      </c>
      <c r="E128" s="311" t="str">
        <f t="shared" si="59"/>
        <v/>
      </c>
      <c r="F128" s="312" t="str">
        <f t="shared" si="59"/>
        <v/>
      </c>
      <c r="G128" s="311" t="str">
        <f t="shared" si="59"/>
        <v/>
      </c>
      <c r="H128" s="312" t="str">
        <f t="shared" si="59"/>
        <v/>
      </c>
      <c r="I128" s="311" t="str">
        <f t="shared" si="59"/>
        <v/>
      </c>
      <c r="J128" s="312" t="str">
        <f t="shared" si="59"/>
        <v/>
      </c>
      <c r="K128" s="311" t="str">
        <f t="shared" si="59"/>
        <v/>
      </c>
      <c r="L128" s="312" t="str">
        <f t="shared" si="59"/>
        <v/>
      </c>
      <c r="M128" s="311" t="str">
        <f t="shared" si="59"/>
        <v/>
      </c>
      <c r="N128" s="313" t="str">
        <f t="shared" si="59"/>
        <v/>
      </c>
    </row>
    <row r="129" spans="1:14" s="300" customFormat="1" ht="12.75">
      <c r="A129" s="79" t="s">
        <v>103</v>
      </c>
      <c r="B129" s="58" t="str">
        <f aca="true" t="shared" si="60" ref="B129:N129">IF(B$126=0,"",B124/B$126)</f>
        <v/>
      </c>
      <c r="C129" s="59" t="str">
        <f t="shared" si="60"/>
        <v/>
      </c>
      <c r="D129" s="60" t="str">
        <f t="shared" si="60"/>
        <v/>
      </c>
      <c r="E129" s="59" t="str">
        <f t="shared" si="60"/>
        <v/>
      </c>
      <c r="F129" s="60" t="str">
        <f t="shared" si="60"/>
        <v/>
      </c>
      <c r="G129" s="59" t="str">
        <f t="shared" si="60"/>
        <v/>
      </c>
      <c r="H129" s="60" t="str">
        <f t="shared" si="60"/>
        <v/>
      </c>
      <c r="I129" s="59" t="str">
        <f t="shared" si="60"/>
        <v/>
      </c>
      <c r="J129" s="60" t="str">
        <f t="shared" si="60"/>
        <v/>
      </c>
      <c r="K129" s="59" t="str">
        <f t="shared" si="60"/>
        <v/>
      </c>
      <c r="L129" s="60" t="str">
        <f t="shared" si="60"/>
        <v/>
      </c>
      <c r="M129" s="59" t="str">
        <f t="shared" si="60"/>
        <v/>
      </c>
      <c r="N129" s="61" t="str">
        <f t="shared" si="60"/>
        <v/>
      </c>
    </row>
    <row r="130" spans="1:14" s="300" customFormat="1" ht="12.75">
      <c r="A130" s="79" t="s">
        <v>345</v>
      </c>
      <c r="B130" s="334" t="str">
        <f aca="true" t="shared" si="61" ref="B130:N130">IF(B$126=0,"",B125/B$126)</f>
        <v/>
      </c>
      <c r="C130" s="86" t="str">
        <f t="shared" si="61"/>
        <v/>
      </c>
      <c r="D130" s="335" t="str">
        <f t="shared" si="61"/>
        <v/>
      </c>
      <c r="E130" s="86" t="str">
        <f t="shared" si="61"/>
        <v/>
      </c>
      <c r="F130" s="335" t="str">
        <f t="shared" si="61"/>
        <v/>
      </c>
      <c r="G130" s="86" t="str">
        <f t="shared" si="61"/>
        <v/>
      </c>
      <c r="H130" s="335" t="str">
        <f t="shared" si="61"/>
        <v/>
      </c>
      <c r="I130" s="86" t="str">
        <f t="shared" si="61"/>
        <v/>
      </c>
      <c r="J130" s="335" t="str">
        <f t="shared" si="61"/>
        <v/>
      </c>
      <c r="K130" s="86" t="str">
        <f t="shared" si="61"/>
        <v/>
      </c>
      <c r="L130" s="335" t="str">
        <f t="shared" si="61"/>
        <v/>
      </c>
      <c r="M130" s="86" t="str">
        <f t="shared" si="61"/>
        <v/>
      </c>
      <c r="N130" s="87" t="str">
        <f t="shared" si="61"/>
        <v/>
      </c>
    </row>
    <row r="131" spans="1:14" s="300" customFormat="1" ht="13.5" thickBot="1">
      <c r="A131" s="199" t="s">
        <v>220</v>
      </c>
      <c r="B131" s="200">
        <f>SUMPRODUCT(B123:B125,B108:B110)</f>
        <v>0</v>
      </c>
      <c r="C131" s="201">
        <f>SUMPRODUCT(C123:C125,B108:B110)</f>
        <v>0</v>
      </c>
      <c r="D131" s="201">
        <f>SUMPRODUCT(D123:D125,B108:B110)</f>
        <v>0</v>
      </c>
      <c r="E131" s="201">
        <f>SUMPRODUCT(E123:E125,B108:B110)</f>
        <v>0</v>
      </c>
      <c r="F131" s="201">
        <f>SUMPRODUCT(F123:F125,B108:B110)</f>
        <v>0</v>
      </c>
      <c r="G131" s="201">
        <f>SUMPRODUCT(G123:G125,B108:B110)</f>
        <v>0</v>
      </c>
      <c r="H131" s="201">
        <f>SUMPRODUCT(H123:H125,B108:B110)</f>
        <v>0</v>
      </c>
      <c r="I131" s="201">
        <f>SUMPRODUCT(I123:I125,B108:B110)</f>
        <v>0</v>
      </c>
      <c r="J131" s="201">
        <f>SUMPRODUCT(J123:J125,B108:B110)</f>
        <v>0</v>
      </c>
      <c r="K131" s="201">
        <f>SUMPRODUCT(K123:K125,B108:B110)</f>
        <v>0</v>
      </c>
      <c r="L131" s="201">
        <f>SUMPRODUCT(L123:L125,B108:B110)</f>
        <v>0</v>
      </c>
      <c r="M131" s="201">
        <f>SUMPRODUCT(M123:M125,B108:B110)</f>
        <v>0</v>
      </c>
      <c r="N131" s="202">
        <f>SUM(B131:M131)</f>
        <v>0</v>
      </c>
    </row>
    <row r="132" ht="39.95" customHeight="1" thickBot="1"/>
    <row r="133" spans="1:14" s="300" customFormat="1" ht="15.75">
      <c r="A133" s="220" t="s">
        <v>233</v>
      </c>
      <c r="B133" s="221"/>
      <c r="C133" s="221"/>
      <c r="D133" s="221"/>
      <c r="E133" s="221"/>
      <c r="F133" s="221"/>
      <c r="G133" s="221"/>
      <c r="H133" s="221"/>
      <c r="I133" s="221"/>
      <c r="J133" s="221"/>
      <c r="K133" s="221"/>
      <c r="L133" s="221"/>
      <c r="M133" s="221"/>
      <c r="N133" s="222"/>
    </row>
    <row r="134" spans="1:14" s="300" customFormat="1" ht="13.5" thickBot="1">
      <c r="A134" s="265" t="s">
        <v>317</v>
      </c>
      <c r="B134" s="54"/>
      <c r="C134" s="54"/>
      <c r="D134" s="54"/>
      <c r="E134" s="54"/>
      <c r="F134" s="54"/>
      <c r="G134" s="54"/>
      <c r="H134" s="54"/>
      <c r="I134" s="54"/>
      <c r="J134" s="54"/>
      <c r="K134" s="54"/>
      <c r="L134" s="54"/>
      <c r="M134" s="54"/>
      <c r="N134" s="223"/>
    </row>
    <row r="135" spans="1:14" s="300" customFormat="1" ht="16.5" thickBot="1">
      <c r="A135" s="55" t="s">
        <v>5</v>
      </c>
      <c r="B135" s="115">
        <f>'J-Cost_East'!I185/SUM($B$144:$M$144)</f>
        <v>0</v>
      </c>
      <c r="C135" s="54"/>
      <c r="D135" s="54" t="s">
        <v>1</v>
      </c>
      <c r="E135" s="54"/>
      <c r="F135" s="54"/>
      <c r="G135" s="54"/>
      <c r="H135" s="54"/>
      <c r="I135" s="54"/>
      <c r="J135" s="54"/>
      <c r="K135" s="54"/>
      <c r="L135" s="54"/>
      <c r="M135" s="54"/>
      <c r="N135" s="223"/>
    </row>
    <row r="136" spans="1:14" s="300" customFormat="1" ht="15.75">
      <c r="A136" s="55"/>
      <c r="B136" s="53"/>
      <c r="C136" s="54"/>
      <c r="D136" s="54"/>
      <c r="E136" s="54"/>
      <c r="F136" s="54"/>
      <c r="G136" s="54"/>
      <c r="H136" s="54"/>
      <c r="I136" s="54"/>
      <c r="J136" s="54"/>
      <c r="K136" s="54"/>
      <c r="L136" s="54"/>
      <c r="M136" s="54"/>
      <c r="N136" s="223"/>
    </row>
    <row r="137" spans="1:14" s="300" customFormat="1" ht="16.5" thickBot="1">
      <c r="A137" s="52" t="s">
        <v>113</v>
      </c>
      <c r="B137" s="53"/>
      <c r="C137" s="54"/>
      <c r="D137" s="54"/>
      <c r="E137" s="54"/>
      <c r="F137" s="54"/>
      <c r="G137" s="54"/>
      <c r="H137" s="54"/>
      <c r="I137" s="54"/>
      <c r="J137" s="54"/>
      <c r="K137" s="54"/>
      <c r="L137" s="54"/>
      <c r="M137" s="54"/>
      <c r="N137" s="223"/>
    </row>
    <row r="138" spans="1:14" s="300" customFormat="1" ht="13.5" thickBot="1">
      <c r="A138" s="55" t="s">
        <v>98</v>
      </c>
      <c r="B138" s="206"/>
      <c r="C138" s="54"/>
      <c r="D138" s="54"/>
      <c r="E138" s="54"/>
      <c r="F138" s="54"/>
      <c r="G138" s="54"/>
      <c r="H138" s="54"/>
      <c r="I138" s="54"/>
      <c r="J138" s="54"/>
      <c r="K138" s="54"/>
      <c r="L138" s="54"/>
      <c r="M138" s="54"/>
      <c r="N138" s="223"/>
    </row>
    <row r="139" spans="1:14" s="300" customFormat="1" ht="13.5" thickBot="1">
      <c r="A139" s="55" t="s">
        <v>112</v>
      </c>
      <c r="B139" s="206"/>
      <c r="C139" s="54"/>
      <c r="D139" s="54"/>
      <c r="E139" s="54"/>
      <c r="F139" s="54"/>
      <c r="G139" s="54"/>
      <c r="H139" s="54"/>
      <c r="I139" s="54"/>
      <c r="J139" s="54"/>
      <c r="K139" s="54"/>
      <c r="L139" s="54"/>
      <c r="M139" s="54"/>
      <c r="N139" s="223"/>
    </row>
    <row r="140" spans="1:14" s="300" customFormat="1" ht="13.5" thickBot="1">
      <c r="A140" s="55" t="s">
        <v>346</v>
      </c>
      <c r="B140" s="207"/>
      <c r="C140" s="54"/>
      <c r="D140" s="54"/>
      <c r="E140" s="54"/>
      <c r="F140" s="54"/>
      <c r="G140" s="54"/>
      <c r="H140" s="54"/>
      <c r="I140" s="54"/>
      <c r="J140" s="54"/>
      <c r="K140" s="54"/>
      <c r="L140" s="54"/>
      <c r="M140" s="54"/>
      <c r="N140" s="223"/>
    </row>
    <row r="141" spans="1:14" s="300" customFormat="1" ht="13.5" thickBot="1">
      <c r="A141" s="224"/>
      <c r="B141" s="306">
        <v>45108</v>
      </c>
      <c r="C141" s="306">
        <f>EOMONTH(B141,0)+1</f>
        <v>45139</v>
      </c>
      <c r="D141" s="306">
        <f aca="true" t="shared" si="62" ref="D141:M141">EOMONTH(C141,0)+1</f>
        <v>45170</v>
      </c>
      <c r="E141" s="306">
        <f t="shared" si="62"/>
        <v>45200</v>
      </c>
      <c r="F141" s="306">
        <f t="shared" si="62"/>
        <v>45231</v>
      </c>
      <c r="G141" s="306">
        <f t="shared" si="62"/>
        <v>45261</v>
      </c>
      <c r="H141" s="306">
        <f t="shared" si="62"/>
        <v>45292</v>
      </c>
      <c r="I141" s="306">
        <f t="shared" si="62"/>
        <v>45323</v>
      </c>
      <c r="J141" s="306">
        <f t="shared" si="62"/>
        <v>45352</v>
      </c>
      <c r="K141" s="306">
        <f t="shared" si="62"/>
        <v>45383</v>
      </c>
      <c r="L141" s="306">
        <f t="shared" si="62"/>
        <v>45413</v>
      </c>
      <c r="M141" s="306">
        <f t="shared" si="62"/>
        <v>45444</v>
      </c>
      <c r="N141" s="223"/>
    </row>
    <row r="142" spans="1:14" s="300" customFormat="1" ht="25.5">
      <c r="A142" s="90" t="s">
        <v>1</v>
      </c>
      <c r="B142" s="305" t="str">
        <f>"Month - "&amp;COLUMNS($B141:B141)&amp;", 
"&amp;TEXT(B141,"mmm yyyy")</f>
        <v>Month - 1, 
Jul 2023</v>
      </c>
      <c r="C142" s="305" t="str">
        <f>"Month - "&amp;COLUMNS($B141:C141)&amp;", 
"&amp;TEXT(C141,"mmm yyyy")</f>
        <v>Month - 2, 
Aug 2023</v>
      </c>
      <c r="D142" s="305" t="str">
        <f>"Month - "&amp;COLUMNS($B141:D141)&amp;", 
"&amp;TEXT(D141,"mmm yyyy")</f>
        <v>Month - 3, 
Sep 2023</v>
      </c>
      <c r="E142" s="305" t="str">
        <f>"Month - "&amp;COLUMNS($B141:E141)&amp;", 
"&amp;TEXT(E141,"mmm yyyy")</f>
        <v>Month - 4, 
Oct 2023</v>
      </c>
      <c r="F142" s="305" t="str">
        <f>"Month - "&amp;COLUMNS($B141:F141)&amp;", 
"&amp;TEXT(F141,"mmm yyyy")</f>
        <v>Month - 5, 
Nov 2023</v>
      </c>
      <c r="G142" s="305" t="str">
        <f>"Month - "&amp;COLUMNS($B141:G141)&amp;", 
"&amp;TEXT(G141,"mmm yyyy")</f>
        <v>Month - 6, 
Dec 2023</v>
      </c>
      <c r="H142" s="305" t="str">
        <f>"Month - "&amp;COLUMNS($B141:H141)&amp;", 
"&amp;TEXT(H141,"mmm yyyy")</f>
        <v>Month - 7, 
Jan 2024</v>
      </c>
      <c r="I142" s="305" t="str">
        <f>"Month - "&amp;COLUMNS($B141:I141)&amp;", 
"&amp;TEXT(I141,"mmm yyyy")</f>
        <v>Month - 8, 
Feb 2024</v>
      </c>
      <c r="J142" s="305" t="str">
        <f>"Month - "&amp;COLUMNS($B141:J141)&amp;", 
"&amp;TEXT(J141,"mmm yyyy")</f>
        <v>Month - 9, 
Mar 2024</v>
      </c>
      <c r="K142" s="305" t="str">
        <f>"Month - "&amp;COLUMNS($B141:K141)&amp;", 
"&amp;TEXT(K141,"mmm yyyy")</f>
        <v>Month - 10, 
Apr 2024</v>
      </c>
      <c r="L142" s="305" t="str">
        <f>"Month - "&amp;COLUMNS($B141:L141)&amp;", 
"&amp;TEXT(L141,"mmm yyyy")</f>
        <v>Month - 11, 
May 2024</v>
      </c>
      <c r="M142" s="305" t="str">
        <f>"Month - "&amp;COLUMNS($B141:M141)&amp;", 
"&amp;TEXT(M141,"mmm yyyy")</f>
        <v>Month - 12, 
Jun 2024</v>
      </c>
      <c r="N142" s="56" t="s">
        <v>7</v>
      </c>
    </row>
    <row r="143" spans="1:14" s="300" customFormat="1" ht="12.75">
      <c r="A143" s="57" t="s">
        <v>105</v>
      </c>
      <c r="B143" s="91">
        <f aca="true" t="shared" si="63" ref="B143:M143">B113</f>
        <v>0.0014467654179763922</v>
      </c>
      <c r="C143" s="59">
        <f t="shared" si="63"/>
        <v>0.0014467654179763922</v>
      </c>
      <c r="D143" s="59">
        <f t="shared" si="63"/>
        <v>0.0014467654179763922</v>
      </c>
      <c r="E143" s="59">
        <f t="shared" si="63"/>
        <v>0.0014467654179763922</v>
      </c>
      <c r="F143" s="59">
        <f t="shared" si="63"/>
        <v>0.0014467654179763922</v>
      </c>
      <c r="G143" s="59">
        <f t="shared" si="63"/>
        <v>0.0014467654179763922</v>
      </c>
      <c r="H143" s="59">
        <f t="shared" si="63"/>
        <v>0.0014467654179763922</v>
      </c>
      <c r="I143" s="59">
        <f t="shared" si="63"/>
        <v>0.0014467654179763922</v>
      </c>
      <c r="J143" s="59">
        <f t="shared" si="63"/>
        <v>0.0014467654179763922</v>
      </c>
      <c r="K143" s="59">
        <f t="shared" si="63"/>
        <v>0.0014467654179763922</v>
      </c>
      <c r="L143" s="59">
        <f t="shared" si="63"/>
        <v>0.0014467654179763922</v>
      </c>
      <c r="M143" s="59">
        <f t="shared" si="63"/>
        <v>0.0014467654179763922</v>
      </c>
      <c r="N143" s="92">
        <f>AVERAGE(B143:M143)</f>
        <v>0.0014467654179763922</v>
      </c>
    </row>
    <row r="144" spans="1:14" s="300" customFormat="1" ht="12.75">
      <c r="A144" s="78" t="s">
        <v>99</v>
      </c>
      <c r="B144" s="62">
        <f>M114*(1+B143)</f>
        <v>9491.818712065673</v>
      </c>
      <c r="C144" s="63">
        <f>B144*(1+C143)</f>
        <v>9505.551147131991</v>
      </c>
      <c r="D144" s="63">
        <f aca="true" t="shared" si="64" ref="D144">C144*(1+D143)</f>
        <v>9519.303449810468</v>
      </c>
      <c r="E144" s="63">
        <f aca="true" t="shared" si="65" ref="E144">D144*(1+E143)</f>
        <v>9533.075648844877</v>
      </c>
      <c r="F144" s="63">
        <f aca="true" t="shared" si="66" ref="F144">E144*(1+F143)</f>
        <v>9546.867773020578</v>
      </c>
      <c r="G144" s="63">
        <f aca="true" t="shared" si="67" ref="G144">F144*(1+G143)</f>
        <v>9560.679851164577</v>
      </c>
      <c r="H144" s="63">
        <f aca="true" t="shared" si="68" ref="H144">G144*(1+H143)</f>
        <v>9574.511912145586</v>
      </c>
      <c r="I144" s="63">
        <f aca="true" t="shared" si="69" ref="I144">H144*(1+I143)</f>
        <v>9588.363984874082</v>
      </c>
      <c r="J144" s="63">
        <f aca="true" t="shared" si="70" ref="J144">I144*(1+J143)</f>
        <v>9602.236098302368</v>
      </c>
      <c r="K144" s="63">
        <f aca="true" t="shared" si="71" ref="K144">J144*(1+K143)</f>
        <v>9616.128281424637</v>
      </c>
      <c r="L144" s="63">
        <f aca="true" t="shared" si="72" ref="L144">K144*(1+L143)</f>
        <v>9630.040563277027</v>
      </c>
      <c r="M144" s="63">
        <f aca="true" t="shared" si="73" ref="M144">L144*(1+M143)</f>
        <v>9643.972972937687</v>
      </c>
      <c r="N144" s="65">
        <f>AVERAGE(B144:M144)</f>
        <v>9567.71253291663</v>
      </c>
    </row>
    <row r="145" spans="1:14" s="300" customFormat="1" ht="13.5" thickBot="1">
      <c r="A145" s="93" t="s">
        <v>8</v>
      </c>
      <c r="B145" s="95">
        <f>$B$135</f>
        <v>0</v>
      </c>
      <c r="C145" s="67">
        <f aca="true" t="shared" si="74" ref="C145:M145">$B$135</f>
        <v>0</v>
      </c>
      <c r="D145" s="67">
        <f t="shared" si="74"/>
        <v>0</v>
      </c>
      <c r="E145" s="67">
        <f t="shared" si="74"/>
        <v>0</v>
      </c>
      <c r="F145" s="67">
        <f t="shared" si="74"/>
        <v>0</v>
      </c>
      <c r="G145" s="67">
        <f t="shared" si="74"/>
        <v>0</v>
      </c>
      <c r="H145" s="67">
        <f t="shared" si="74"/>
        <v>0</v>
      </c>
      <c r="I145" s="67">
        <f t="shared" si="74"/>
        <v>0</v>
      </c>
      <c r="J145" s="67">
        <f t="shared" si="74"/>
        <v>0</v>
      </c>
      <c r="K145" s="67">
        <f t="shared" si="74"/>
        <v>0</v>
      </c>
      <c r="L145" s="67">
        <f t="shared" si="74"/>
        <v>0</v>
      </c>
      <c r="M145" s="68">
        <f t="shared" si="74"/>
        <v>0</v>
      </c>
      <c r="N145" s="69">
        <f>$B$75</f>
        <v>0</v>
      </c>
    </row>
    <row r="146" spans="1:14" s="300" customFormat="1" ht="14.25" thickBot="1" thickTop="1">
      <c r="A146" s="94" t="s">
        <v>9</v>
      </c>
      <c r="B146" s="70">
        <f aca="true" t="shared" si="75" ref="B146:M146">B144*B145</f>
        <v>0</v>
      </c>
      <c r="C146" s="71">
        <f t="shared" si="75"/>
        <v>0</v>
      </c>
      <c r="D146" s="72">
        <f t="shared" si="75"/>
        <v>0</v>
      </c>
      <c r="E146" s="71">
        <f t="shared" si="75"/>
        <v>0</v>
      </c>
      <c r="F146" s="72">
        <f t="shared" si="75"/>
        <v>0</v>
      </c>
      <c r="G146" s="71">
        <f t="shared" si="75"/>
        <v>0</v>
      </c>
      <c r="H146" s="72">
        <f t="shared" si="75"/>
        <v>0</v>
      </c>
      <c r="I146" s="71">
        <f t="shared" si="75"/>
        <v>0</v>
      </c>
      <c r="J146" s="72">
        <f t="shared" si="75"/>
        <v>0</v>
      </c>
      <c r="K146" s="71">
        <f t="shared" si="75"/>
        <v>0</v>
      </c>
      <c r="L146" s="72">
        <f t="shared" si="75"/>
        <v>0</v>
      </c>
      <c r="M146" s="71">
        <f t="shared" si="75"/>
        <v>0</v>
      </c>
      <c r="N146" s="219">
        <f>SUM(B146:M146)</f>
        <v>0</v>
      </c>
    </row>
    <row r="147" spans="1:14" ht="15.75">
      <c r="A147" s="225"/>
      <c r="B147" s="88"/>
      <c r="C147" s="88"/>
      <c r="D147" s="88"/>
      <c r="E147" s="88"/>
      <c r="F147" s="88"/>
      <c r="G147" s="116"/>
      <c r="H147" s="88"/>
      <c r="I147" s="116"/>
      <c r="J147" s="117"/>
      <c r="K147" s="118"/>
      <c r="L147" s="119"/>
      <c r="M147" s="53"/>
      <c r="N147" s="226"/>
    </row>
    <row r="148" spans="1:14" s="300" customFormat="1" ht="12.75">
      <c r="A148" s="73" t="s">
        <v>114</v>
      </c>
      <c r="B148" s="74"/>
      <c r="C148" s="74"/>
      <c r="D148" s="74"/>
      <c r="E148" s="74"/>
      <c r="F148" s="74"/>
      <c r="G148" s="74"/>
      <c r="H148" s="74"/>
      <c r="I148" s="74"/>
      <c r="J148" s="74"/>
      <c r="K148" s="74"/>
      <c r="L148" s="74"/>
      <c r="M148" s="74"/>
      <c r="N148" s="226"/>
    </row>
    <row r="149" spans="1:14" s="300" customFormat="1" ht="13.5" thickBot="1">
      <c r="A149" s="75"/>
      <c r="B149" s="72"/>
      <c r="C149" s="72"/>
      <c r="D149" s="72"/>
      <c r="E149" s="72"/>
      <c r="F149" s="72"/>
      <c r="G149" s="72"/>
      <c r="H149" s="72"/>
      <c r="I149" s="72"/>
      <c r="J149" s="72"/>
      <c r="K149" s="72"/>
      <c r="L149" s="72"/>
      <c r="M149" s="72"/>
      <c r="N149" s="227"/>
    </row>
    <row r="150" spans="1:14" s="300" customFormat="1" ht="25.9" customHeight="1">
      <c r="A150" s="90" t="s">
        <v>1</v>
      </c>
      <c r="B150" s="305" t="str">
        <f>"Month - "&amp;COLUMNS($B149:B149)&amp;", 
"&amp;TEXT(B141,"mmm yyyy")</f>
        <v>Month - 1, 
Jul 2023</v>
      </c>
      <c r="C150" s="305" t="str">
        <f>"Month - "&amp;COLUMNS($B149:C149)&amp;", 
"&amp;TEXT(C141,"mmm yyyy")</f>
        <v>Month - 2, 
Aug 2023</v>
      </c>
      <c r="D150" s="305" t="str">
        <f>"Month - "&amp;COLUMNS($B149:D149)&amp;", 
"&amp;TEXT(D141,"mmm yyyy")</f>
        <v>Month - 3, 
Sep 2023</v>
      </c>
      <c r="E150" s="305" t="str">
        <f>"Month - "&amp;COLUMNS($B149:E149)&amp;", 
"&amp;TEXT(E141,"mmm yyyy")</f>
        <v>Month - 4, 
Oct 2023</v>
      </c>
      <c r="F150" s="305" t="str">
        <f>"Month - "&amp;COLUMNS($B149:F149)&amp;", 
"&amp;TEXT(F141,"mmm yyyy")</f>
        <v>Month - 5, 
Nov 2023</v>
      </c>
      <c r="G150" s="305" t="str">
        <f>"Month - "&amp;COLUMNS($B149:G149)&amp;", 
"&amp;TEXT(G141,"mmm yyyy")</f>
        <v>Month - 6, 
Dec 2023</v>
      </c>
      <c r="H150" s="305" t="str">
        <f>"Month - "&amp;COLUMNS($B149:H149)&amp;", 
"&amp;TEXT(H141,"mmm yyyy")</f>
        <v>Month - 7, 
Jan 2024</v>
      </c>
      <c r="I150" s="305" t="str">
        <f>"Month - "&amp;COLUMNS($B149:I149)&amp;", 
"&amp;TEXT(I141,"mmm yyyy")</f>
        <v>Month - 8, 
Feb 2024</v>
      </c>
      <c r="J150" s="305" t="str">
        <f>"Month - "&amp;COLUMNS($B149:J149)&amp;", 
"&amp;TEXT(J141,"mmm yyyy")</f>
        <v>Month - 9, 
Mar 2024</v>
      </c>
      <c r="K150" s="305" t="str">
        <f>"Month - "&amp;COLUMNS($B149:K149)&amp;", 
"&amp;TEXT(K141,"mmm yyyy")</f>
        <v>Month - 10, 
Apr 2024</v>
      </c>
      <c r="L150" s="305" t="str">
        <f>"Month - "&amp;COLUMNS($B149:L149)&amp;", 
"&amp;TEXT(L141,"mmm yyyy")</f>
        <v>Month - 11, 
May 2024</v>
      </c>
      <c r="M150" s="305" t="str">
        <f>"Month - "&amp;COLUMNS($B149:M149)&amp;", 
"&amp;TEXT(M141,"mmm yyyy")</f>
        <v>Month - 12, 
Jun 2024</v>
      </c>
      <c r="N150" s="56" t="s">
        <v>10</v>
      </c>
    </row>
    <row r="151" spans="1:14" s="300" customFormat="1" ht="14.1" customHeight="1">
      <c r="A151" s="85" t="s">
        <v>107</v>
      </c>
      <c r="B151" s="302"/>
      <c r="C151" s="303"/>
      <c r="D151" s="303"/>
      <c r="E151" s="303"/>
      <c r="F151" s="303"/>
      <c r="G151" s="303"/>
      <c r="H151" s="303"/>
      <c r="I151" s="303"/>
      <c r="J151" s="304"/>
      <c r="K151" s="303"/>
      <c r="L151" s="303"/>
      <c r="M151" s="303"/>
      <c r="N151" s="87" t="str">
        <f>_xlfn.IFERROR(AVERAGE(B151:M151),"")</f>
        <v/>
      </c>
    </row>
    <row r="152" spans="1:14" s="300" customFormat="1" ht="13.5" thickBot="1">
      <c r="A152" s="229" t="s">
        <v>100</v>
      </c>
      <c r="B152" s="230">
        <f>B144*B$151</f>
        <v>0</v>
      </c>
      <c r="C152" s="231">
        <f aca="true" t="shared" si="76" ref="C152:M152">C144*C$151</f>
        <v>0</v>
      </c>
      <c r="D152" s="231">
        <f t="shared" si="76"/>
        <v>0</v>
      </c>
      <c r="E152" s="231">
        <f t="shared" si="76"/>
        <v>0</v>
      </c>
      <c r="F152" s="231">
        <f t="shared" si="76"/>
        <v>0</v>
      </c>
      <c r="G152" s="231">
        <f t="shared" si="76"/>
        <v>0</v>
      </c>
      <c r="H152" s="231">
        <f t="shared" si="76"/>
        <v>0</v>
      </c>
      <c r="I152" s="231">
        <f t="shared" si="76"/>
        <v>0</v>
      </c>
      <c r="J152" s="231">
        <f t="shared" si="76"/>
        <v>0</v>
      </c>
      <c r="K152" s="231">
        <f t="shared" si="76"/>
        <v>0</v>
      </c>
      <c r="L152" s="231">
        <f t="shared" si="76"/>
        <v>0</v>
      </c>
      <c r="M152" s="231">
        <f t="shared" si="76"/>
        <v>0</v>
      </c>
      <c r="N152" s="232">
        <f>AVERAGE(B152:M152)</f>
        <v>0</v>
      </c>
    </row>
    <row r="153" spans="1:14" s="300" customFormat="1" ht="12.75">
      <c r="A153" s="77" t="s">
        <v>106</v>
      </c>
      <c r="B153" s="301"/>
      <c r="C153" s="301"/>
      <c r="D153" s="301"/>
      <c r="E153" s="301"/>
      <c r="F153" s="301"/>
      <c r="G153" s="301"/>
      <c r="H153" s="301"/>
      <c r="I153" s="301"/>
      <c r="J153" s="301"/>
      <c r="K153" s="301"/>
      <c r="L153" s="301"/>
      <c r="M153" s="301"/>
      <c r="N153" s="120">
        <f aca="true" t="shared" si="77" ref="N153:N155">SUM(B153:M153)</f>
        <v>0</v>
      </c>
    </row>
    <row r="154" spans="1:14" s="300" customFormat="1" ht="12.75">
      <c r="A154" s="79" t="s">
        <v>101</v>
      </c>
      <c r="B154" s="203"/>
      <c r="C154" s="204"/>
      <c r="D154" s="205"/>
      <c r="E154" s="204"/>
      <c r="F154" s="205"/>
      <c r="G154" s="204"/>
      <c r="H154" s="205"/>
      <c r="I154" s="204"/>
      <c r="J154" s="205"/>
      <c r="K154" s="204"/>
      <c r="L154" s="205"/>
      <c r="M154" s="204"/>
      <c r="N154" s="120">
        <f t="shared" si="77"/>
        <v>0</v>
      </c>
    </row>
    <row r="155" spans="1:14" s="300" customFormat="1" ht="13.5" thickBot="1">
      <c r="A155" s="195" t="s">
        <v>344</v>
      </c>
      <c r="B155" s="203"/>
      <c r="C155" s="204"/>
      <c r="D155" s="205"/>
      <c r="E155" s="204"/>
      <c r="F155" s="205"/>
      <c r="G155" s="204"/>
      <c r="H155" s="205"/>
      <c r="I155" s="204"/>
      <c r="J155" s="205"/>
      <c r="K155" s="204"/>
      <c r="L155" s="205"/>
      <c r="M155" s="204"/>
      <c r="N155" s="120">
        <f t="shared" si="77"/>
        <v>0</v>
      </c>
    </row>
    <row r="156" spans="1:14" s="300" customFormat="1" ht="13.5" thickTop="1">
      <c r="A156" s="76" t="s">
        <v>102</v>
      </c>
      <c r="B156" s="81">
        <f aca="true" t="shared" si="78" ref="B156:N156">SUM(B153:B155)</f>
        <v>0</v>
      </c>
      <c r="C156" s="82">
        <f t="shared" si="78"/>
        <v>0</v>
      </c>
      <c r="D156" s="83">
        <f t="shared" si="78"/>
        <v>0</v>
      </c>
      <c r="E156" s="82">
        <f t="shared" si="78"/>
        <v>0</v>
      </c>
      <c r="F156" s="83">
        <f t="shared" si="78"/>
        <v>0</v>
      </c>
      <c r="G156" s="82">
        <f t="shared" si="78"/>
        <v>0</v>
      </c>
      <c r="H156" s="83">
        <f t="shared" si="78"/>
        <v>0</v>
      </c>
      <c r="I156" s="82">
        <f t="shared" si="78"/>
        <v>0</v>
      </c>
      <c r="J156" s="83">
        <f t="shared" si="78"/>
        <v>0</v>
      </c>
      <c r="K156" s="82">
        <f t="shared" si="78"/>
        <v>0</v>
      </c>
      <c r="L156" s="83">
        <f t="shared" si="78"/>
        <v>0</v>
      </c>
      <c r="M156" s="82">
        <f t="shared" si="78"/>
        <v>0</v>
      </c>
      <c r="N156" s="84">
        <f t="shared" si="78"/>
        <v>0</v>
      </c>
    </row>
    <row r="157" spans="1:14" s="300" customFormat="1" ht="13.5" thickBot="1">
      <c r="A157" s="314" t="s">
        <v>11</v>
      </c>
      <c r="B157" s="315" t="str">
        <f aca="true" t="shared" si="79" ref="B157:N157">IF(B152=0,"",B156/B152)</f>
        <v/>
      </c>
      <c r="C157" s="316" t="str">
        <f t="shared" si="79"/>
        <v/>
      </c>
      <c r="D157" s="317" t="str">
        <f t="shared" si="79"/>
        <v/>
      </c>
      <c r="E157" s="316" t="str">
        <f t="shared" si="79"/>
        <v/>
      </c>
      <c r="F157" s="317" t="str">
        <f t="shared" si="79"/>
        <v/>
      </c>
      <c r="G157" s="316" t="str">
        <f t="shared" si="79"/>
        <v/>
      </c>
      <c r="H157" s="317" t="str">
        <f t="shared" si="79"/>
        <v/>
      </c>
      <c r="I157" s="316" t="str">
        <f t="shared" si="79"/>
        <v/>
      </c>
      <c r="J157" s="317" t="str">
        <f t="shared" si="79"/>
        <v/>
      </c>
      <c r="K157" s="316" t="str">
        <f t="shared" si="79"/>
        <v/>
      </c>
      <c r="L157" s="317" t="str">
        <f t="shared" si="79"/>
        <v/>
      </c>
      <c r="M157" s="316" t="str">
        <f t="shared" si="79"/>
        <v/>
      </c>
      <c r="N157" s="318" t="str">
        <f t="shared" si="79"/>
        <v/>
      </c>
    </row>
    <row r="158" spans="1:14" s="300" customFormat="1" ht="13.5" thickTop="1">
      <c r="A158" s="78" t="s">
        <v>109</v>
      </c>
      <c r="B158" s="310" t="str">
        <f aca="true" t="shared" si="80" ref="B158:N158">IF(B$156=0,"",B153/B$156)</f>
        <v/>
      </c>
      <c r="C158" s="311" t="str">
        <f t="shared" si="80"/>
        <v/>
      </c>
      <c r="D158" s="312" t="str">
        <f t="shared" si="80"/>
        <v/>
      </c>
      <c r="E158" s="311" t="str">
        <f t="shared" si="80"/>
        <v/>
      </c>
      <c r="F158" s="312" t="str">
        <f t="shared" si="80"/>
        <v/>
      </c>
      <c r="G158" s="311" t="str">
        <f t="shared" si="80"/>
        <v/>
      </c>
      <c r="H158" s="312" t="str">
        <f t="shared" si="80"/>
        <v/>
      </c>
      <c r="I158" s="311" t="str">
        <f t="shared" si="80"/>
        <v/>
      </c>
      <c r="J158" s="312" t="str">
        <f t="shared" si="80"/>
        <v/>
      </c>
      <c r="K158" s="311" t="str">
        <f t="shared" si="80"/>
        <v/>
      </c>
      <c r="L158" s="312" t="str">
        <f t="shared" si="80"/>
        <v/>
      </c>
      <c r="M158" s="311" t="str">
        <f t="shared" si="80"/>
        <v/>
      </c>
      <c r="N158" s="313" t="str">
        <f t="shared" si="80"/>
        <v/>
      </c>
    </row>
    <row r="159" spans="1:14" s="300" customFormat="1" ht="12.75">
      <c r="A159" s="79" t="s">
        <v>103</v>
      </c>
      <c r="B159" s="58" t="str">
        <f aca="true" t="shared" si="81" ref="B159:N159">IF(B$156=0,"",B154/B$156)</f>
        <v/>
      </c>
      <c r="C159" s="59" t="str">
        <f t="shared" si="81"/>
        <v/>
      </c>
      <c r="D159" s="60" t="str">
        <f t="shared" si="81"/>
        <v/>
      </c>
      <c r="E159" s="59" t="str">
        <f t="shared" si="81"/>
        <v/>
      </c>
      <c r="F159" s="60" t="str">
        <f t="shared" si="81"/>
        <v/>
      </c>
      <c r="G159" s="59" t="str">
        <f t="shared" si="81"/>
        <v/>
      </c>
      <c r="H159" s="60" t="str">
        <f t="shared" si="81"/>
        <v/>
      </c>
      <c r="I159" s="59" t="str">
        <f t="shared" si="81"/>
        <v/>
      </c>
      <c r="J159" s="60" t="str">
        <f t="shared" si="81"/>
        <v/>
      </c>
      <c r="K159" s="59" t="str">
        <f t="shared" si="81"/>
        <v/>
      </c>
      <c r="L159" s="60" t="str">
        <f t="shared" si="81"/>
        <v/>
      </c>
      <c r="M159" s="59" t="str">
        <f t="shared" si="81"/>
        <v/>
      </c>
      <c r="N159" s="61" t="str">
        <f t="shared" si="81"/>
        <v/>
      </c>
    </row>
    <row r="160" spans="1:15" s="300" customFormat="1" ht="12.75">
      <c r="A160" s="79" t="s">
        <v>345</v>
      </c>
      <c r="B160" s="334" t="str">
        <f aca="true" t="shared" si="82" ref="B160:N160">IF(B$156=0,"",B155/B$156)</f>
        <v/>
      </c>
      <c r="C160" s="86" t="str">
        <f t="shared" si="82"/>
        <v/>
      </c>
      <c r="D160" s="335" t="str">
        <f t="shared" si="82"/>
        <v/>
      </c>
      <c r="E160" s="86" t="str">
        <f t="shared" si="82"/>
        <v/>
      </c>
      <c r="F160" s="335" t="str">
        <f t="shared" si="82"/>
        <v/>
      </c>
      <c r="G160" s="86" t="str">
        <f t="shared" si="82"/>
        <v/>
      </c>
      <c r="H160" s="335" t="str">
        <f t="shared" si="82"/>
        <v/>
      </c>
      <c r="I160" s="86" t="str">
        <f t="shared" si="82"/>
        <v/>
      </c>
      <c r="J160" s="335" t="str">
        <f t="shared" si="82"/>
        <v/>
      </c>
      <c r="K160" s="86" t="str">
        <f t="shared" si="82"/>
        <v/>
      </c>
      <c r="L160" s="335" t="str">
        <f t="shared" si="82"/>
        <v/>
      </c>
      <c r="M160" s="86" t="str">
        <f t="shared" si="82"/>
        <v/>
      </c>
      <c r="N160" s="87" t="str">
        <f t="shared" si="82"/>
        <v/>
      </c>
      <c r="O160" s="228"/>
    </row>
    <row r="161" spans="1:14" s="300" customFormat="1" ht="13.5" thickBot="1">
      <c r="A161" s="199" t="s">
        <v>220</v>
      </c>
      <c r="B161" s="200">
        <f>SUMPRODUCT(B153:B155,B138:B140)</f>
        <v>0</v>
      </c>
      <c r="C161" s="201">
        <f>SUMPRODUCT(C153:C155,B138:B140)</f>
        <v>0</v>
      </c>
      <c r="D161" s="201">
        <f>SUMPRODUCT(D153:D155,B138:B140)</f>
        <v>0</v>
      </c>
      <c r="E161" s="201">
        <f>SUMPRODUCT(E153:E155,B138:B140)</f>
        <v>0</v>
      </c>
      <c r="F161" s="201">
        <f>SUMPRODUCT(F153:F155,B138:B140)</f>
        <v>0</v>
      </c>
      <c r="G161" s="201">
        <f>SUMPRODUCT(G153:G155,B138:B140)</f>
        <v>0</v>
      </c>
      <c r="H161" s="201">
        <f>SUMPRODUCT(H153:H155,B138:B140)</f>
        <v>0</v>
      </c>
      <c r="I161" s="201">
        <f>SUMPRODUCT(I153:I155,B138:B140)</f>
        <v>0</v>
      </c>
      <c r="J161" s="201">
        <f>SUMPRODUCT(J153:J155,B138:B140)</f>
        <v>0</v>
      </c>
      <c r="K161" s="201">
        <f>SUMPRODUCT(K153:K155,B138:B140)</f>
        <v>0</v>
      </c>
      <c r="L161" s="201">
        <f>SUMPRODUCT(L153:L155,B138:B140)</f>
        <v>0</v>
      </c>
      <c r="M161" s="201">
        <f>SUMPRODUCT(M153:M155,B138:B140)</f>
        <v>0</v>
      </c>
      <c r="N161" s="202">
        <f>SUM(B161:M161)</f>
        <v>0</v>
      </c>
    </row>
    <row r="162" ht="39.95" customHeight="1" thickBot="1"/>
    <row r="163" spans="1:14" s="300" customFormat="1" ht="15.75">
      <c r="A163" s="220" t="s">
        <v>234</v>
      </c>
      <c r="B163" s="221"/>
      <c r="C163" s="221"/>
      <c r="D163" s="221"/>
      <c r="E163" s="221"/>
      <c r="F163" s="221"/>
      <c r="G163" s="221"/>
      <c r="H163" s="221"/>
      <c r="I163" s="221"/>
      <c r="J163" s="221"/>
      <c r="K163" s="221"/>
      <c r="L163" s="221"/>
      <c r="M163" s="221"/>
      <c r="N163" s="222"/>
    </row>
    <row r="164" spans="1:14" s="300" customFormat="1" ht="13.5" thickBot="1">
      <c r="A164" s="265" t="s">
        <v>328</v>
      </c>
      <c r="B164" s="54"/>
      <c r="C164" s="54"/>
      <c r="D164" s="54"/>
      <c r="E164" s="54"/>
      <c r="F164" s="54"/>
      <c r="G164" s="54"/>
      <c r="H164" s="54"/>
      <c r="I164" s="54"/>
      <c r="J164" s="54"/>
      <c r="K164" s="54"/>
      <c r="L164" s="54"/>
      <c r="M164" s="54"/>
      <c r="N164" s="223"/>
    </row>
    <row r="165" spans="1:14" s="300" customFormat="1" ht="16.5" thickBot="1">
      <c r="A165" s="55" t="s">
        <v>5</v>
      </c>
      <c r="B165" s="115">
        <f>'J-Cost_East'!K185/SUM($B$174:$M$174)</f>
        <v>0</v>
      </c>
      <c r="C165" s="54"/>
      <c r="D165" s="54" t="s">
        <v>1</v>
      </c>
      <c r="E165" s="54"/>
      <c r="F165" s="54"/>
      <c r="G165" s="54"/>
      <c r="H165" s="54"/>
      <c r="I165" s="54"/>
      <c r="J165" s="54"/>
      <c r="K165" s="54"/>
      <c r="L165" s="54"/>
      <c r="M165" s="54"/>
      <c r="N165" s="223"/>
    </row>
    <row r="166" spans="1:14" s="300" customFormat="1" ht="15.75">
      <c r="A166" s="55"/>
      <c r="B166" s="53"/>
      <c r="C166" s="54"/>
      <c r="D166" s="54"/>
      <c r="E166" s="54"/>
      <c r="F166" s="54"/>
      <c r="G166" s="54"/>
      <c r="H166" s="54"/>
      <c r="I166" s="54"/>
      <c r="J166" s="54"/>
      <c r="K166" s="54"/>
      <c r="L166" s="54"/>
      <c r="M166" s="54"/>
      <c r="N166" s="223"/>
    </row>
    <row r="167" spans="1:14" s="300" customFormat="1" ht="16.5" thickBot="1">
      <c r="A167" s="52" t="s">
        <v>115</v>
      </c>
      <c r="B167" s="53"/>
      <c r="C167" s="54"/>
      <c r="D167" s="54"/>
      <c r="E167" s="54"/>
      <c r="F167" s="54"/>
      <c r="G167" s="54"/>
      <c r="H167" s="54"/>
      <c r="I167" s="54"/>
      <c r="J167" s="54"/>
      <c r="K167" s="54"/>
      <c r="L167" s="54"/>
      <c r="M167" s="54"/>
      <c r="N167" s="223"/>
    </row>
    <row r="168" spans="1:14" s="300" customFormat="1" ht="13.5" thickBot="1">
      <c r="A168" s="55" t="s">
        <v>98</v>
      </c>
      <c r="B168" s="206">
        <v>0</v>
      </c>
      <c r="C168" s="54"/>
      <c r="D168" s="54"/>
      <c r="E168" s="54"/>
      <c r="F168" s="54"/>
      <c r="G168" s="54"/>
      <c r="H168" s="54"/>
      <c r="I168" s="54"/>
      <c r="J168" s="54"/>
      <c r="K168" s="54"/>
      <c r="L168" s="54"/>
      <c r="M168" s="54"/>
      <c r="N168" s="223"/>
    </row>
    <row r="169" spans="1:14" s="300" customFormat="1" ht="13.5" thickBot="1">
      <c r="A169" s="55" t="s">
        <v>112</v>
      </c>
      <c r="B169" s="206">
        <v>0</v>
      </c>
      <c r="C169" s="54"/>
      <c r="D169" s="54"/>
      <c r="E169" s="54"/>
      <c r="F169" s="54"/>
      <c r="G169" s="54"/>
      <c r="H169" s="54"/>
      <c r="I169" s="54"/>
      <c r="J169" s="54"/>
      <c r="K169" s="54"/>
      <c r="L169" s="54"/>
      <c r="M169" s="54"/>
      <c r="N169" s="223"/>
    </row>
    <row r="170" spans="1:14" s="300" customFormat="1" ht="13.5" thickBot="1">
      <c r="A170" s="55" t="s">
        <v>346</v>
      </c>
      <c r="B170" s="207">
        <v>0</v>
      </c>
      <c r="C170" s="54"/>
      <c r="D170" s="54"/>
      <c r="E170" s="54"/>
      <c r="F170" s="54"/>
      <c r="G170" s="54"/>
      <c r="H170" s="54"/>
      <c r="I170" s="54"/>
      <c r="J170" s="54"/>
      <c r="K170" s="54"/>
      <c r="L170" s="54"/>
      <c r="M170" s="54"/>
      <c r="N170" s="223"/>
    </row>
    <row r="171" spans="1:14" s="300" customFormat="1" ht="13.5" thickBot="1">
      <c r="A171" s="224"/>
      <c r="B171" s="306">
        <v>45474</v>
      </c>
      <c r="C171" s="306">
        <f>EOMONTH(B171,0)+1</f>
        <v>45505</v>
      </c>
      <c r="D171" s="306">
        <f aca="true" t="shared" si="83" ref="D171:M171">EOMONTH(C171,0)+1</f>
        <v>45536</v>
      </c>
      <c r="E171" s="306">
        <f t="shared" si="83"/>
        <v>45566</v>
      </c>
      <c r="F171" s="306">
        <f t="shared" si="83"/>
        <v>45597</v>
      </c>
      <c r="G171" s="306">
        <f t="shared" si="83"/>
        <v>45627</v>
      </c>
      <c r="H171" s="306">
        <f t="shared" si="83"/>
        <v>45658</v>
      </c>
      <c r="I171" s="306">
        <f t="shared" si="83"/>
        <v>45689</v>
      </c>
      <c r="J171" s="306">
        <f t="shared" si="83"/>
        <v>45717</v>
      </c>
      <c r="K171" s="306">
        <f t="shared" si="83"/>
        <v>45748</v>
      </c>
      <c r="L171" s="306">
        <f t="shared" si="83"/>
        <v>45778</v>
      </c>
      <c r="M171" s="306">
        <f t="shared" si="83"/>
        <v>45809</v>
      </c>
      <c r="N171" s="223"/>
    </row>
    <row r="172" spans="1:14" s="300" customFormat="1" ht="25.5">
      <c r="A172" s="90" t="s">
        <v>1</v>
      </c>
      <c r="B172" s="305" t="str">
        <f>"Month - "&amp;COLUMNS($B171:B171)&amp;", 
"&amp;TEXT(B171,"mmm yyyy")</f>
        <v>Month - 1, 
Jul 2024</v>
      </c>
      <c r="C172" s="305" t="str">
        <f>"Month - "&amp;COLUMNS($B171:C171)&amp;", 
"&amp;TEXT(C171,"mmm yyyy")</f>
        <v>Month - 2, 
Aug 2024</v>
      </c>
      <c r="D172" s="305" t="str">
        <f>"Month - "&amp;COLUMNS($B171:D171)&amp;", 
"&amp;TEXT(D171,"mmm yyyy")</f>
        <v>Month - 3, 
Sep 2024</v>
      </c>
      <c r="E172" s="305" t="str">
        <f>"Month - "&amp;COLUMNS($B171:E171)&amp;", 
"&amp;TEXT(E171,"mmm yyyy")</f>
        <v>Month - 4, 
Oct 2024</v>
      </c>
      <c r="F172" s="305" t="str">
        <f>"Month - "&amp;COLUMNS($B171:F171)&amp;", 
"&amp;TEXT(F171,"mmm yyyy")</f>
        <v>Month - 5, 
Nov 2024</v>
      </c>
      <c r="G172" s="305" t="str">
        <f>"Month - "&amp;COLUMNS($B171:G171)&amp;", 
"&amp;TEXT(G171,"mmm yyyy")</f>
        <v>Month - 6, 
Dec 2024</v>
      </c>
      <c r="H172" s="305" t="str">
        <f>"Month - "&amp;COLUMNS($B171:H171)&amp;", 
"&amp;TEXT(H171,"mmm yyyy")</f>
        <v>Month - 7, 
Jan 2025</v>
      </c>
      <c r="I172" s="305" t="str">
        <f>"Month - "&amp;COLUMNS($B171:I171)&amp;", 
"&amp;TEXT(I171,"mmm yyyy")</f>
        <v>Month - 8, 
Feb 2025</v>
      </c>
      <c r="J172" s="305" t="str">
        <f>"Month - "&amp;COLUMNS($B171:J171)&amp;", 
"&amp;TEXT(J171,"mmm yyyy")</f>
        <v>Month - 9, 
Mar 2025</v>
      </c>
      <c r="K172" s="305" t="str">
        <f>"Month - "&amp;COLUMNS($B171:K171)&amp;", 
"&amp;TEXT(K171,"mmm yyyy")</f>
        <v>Month - 10, 
Apr 2025</v>
      </c>
      <c r="L172" s="305" t="str">
        <f>"Month - "&amp;COLUMNS($B171:L171)&amp;", 
"&amp;TEXT(L171,"mmm yyyy")</f>
        <v>Month - 11, 
May 2025</v>
      </c>
      <c r="M172" s="305" t="str">
        <f>"Month - "&amp;COLUMNS($B171:M171)&amp;", 
"&amp;TEXT(M171,"mmm yyyy")</f>
        <v>Month - 12, 
Jun 2025</v>
      </c>
      <c r="N172" s="56" t="s">
        <v>7</v>
      </c>
    </row>
    <row r="173" spans="1:14" s="300" customFormat="1" ht="12.75">
      <c r="A173" s="57" t="s">
        <v>105</v>
      </c>
      <c r="B173" s="91">
        <f aca="true" t="shared" si="84" ref="B173:M173">B143</f>
        <v>0.0014467654179763922</v>
      </c>
      <c r="C173" s="59">
        <f t="shared" si="84"/>
        <v>0.0014467654179763922</v>
      </c>
      <c r="D173" s="59">
        <f t="shared" si="84"/>
        <v>0.0014467654179763922</v>
      </c>
      <c r="E173" s="59">
        <f t="shared" si="84"/>
        <v>0.0014467654179763922</v>
      </c>
      <c r="F173" s="59">
        <f t="shared" si="84"/>
        <v>0.0014467654179763922</v>
      </c>
      <c r="G173" s="59">
        <f t="shared" si="84"/>
        <v>0.0014467654179763922</v>
      </c>
      <c r="H173" s="59">
        <f t="shared" si="84"/>
        <v>0.0014467654179763922</v>
      </c>
      <c r="I173" s="59">
        <f t="shared" si="84"/>
        <v>0.0014467654179763922</v>
      </c>
      <c r="J173" s="59">
        <f t="shared" si="84"/>
        <v>0.0014467654179763922</v>
      </c>
      <c r="K173" s="59">
        <f t="shared" si="84"/>
        <v>0.0014467654179763922</v>
      </c>
      <c r="L173" s="59">
        <f t="shared" si="84"/>
        <v>0.0014467654179763922</v>
      </c>
      <c r="M173" s="59">
        <f t="shared" si="84"/>
        <v>0.0014467654179763922</v>
      </c>
      <c r="N173" s="92">
        <f>AVERAGE(B173:M173)</f>
        <v>0.0014467654179763922</v>
      </c>
    </row>
    <row r="174" spans="1:14" s="300" customFormat="1" ht="12.75">
      <c r="A174" s="78" t="s">
        <v>99</v>
      </c>
      <c r="B174" s="62">
        <f>M144*(1+B173)</f>
        <v>9657.925539526832</v>
      </c>
      <c r="C174" s="63">
        <f>B174*(1+C173)</f>
        <v>9671.89829220681</v>
      </c>
      <c r="D174" s="63">
        <f aca="true" t="shared" si="85" ref="D174">C174*(1+D173)</f>
        <v>9685.89126018216</v>
      </c>
      <c r="E174" s="63">
        <f aca="true" t="shared" si="86" ref="E174">D174*(1+E173)</f>
        <v>9699.90447269967</v>
      </c>
      <c r="F174" s="63">
        <f aca="true" t="shared" si="87" ref="F174">E174*(1+F173)</f>
        <v>9713.937959048448</v>
      </c>
      <c r="G174" s="63">
        <f aca="true" t="shared" si="88" ref="G174">F174*(1+G173)</f>
        <v>9727.991748559967</v>
      </c>
      <c r="H174" s="63">
        <f aca="true" t="shared" si="89" ref="H174">G174*(1+H173)</f>
        <v>9742.065870608143</v>
      </c>
      <c r="I174" s="63">
        <f aca="true" t="shared" si="90" ref="I174">H174*(1+I173)</f>
        <v>9756.160354609387</v>
      </c>
      <c r="J174" s="63">
        <f aca="true" t="shared" si="91" ref="J174">I174*(1+J173)</f>
        <v>9770.275230022668</v>
      </c>
      <c r="K174" s="63">
        <f aca="true" t="shared" si="92" ref="K174">J174*(1+K173)</f>
        <v>9784.410526349575</v>
      </c>
      <c r="L174" s="63">
        <f aca="true" t="shared" si="93" ref="L174">K174*(1+L173)</f>
        <v>9798.566273134382</v>
      </c>
      <c r="M174" s="63">
        <f aca="true" t="shared" si="94" ref="M174">L174*(1+M173)</f>
        <v>9812.742499964103</v>
      </c>
      <c r="N174" s="65">
        <f>AVERAGE(B174:M174)</f>
        <v>9735.147502242678</v>
      </c>
    </row>
    <row r="175" spans="1:14" s="300" customFormat="1" ht="13.5" thickBot="1">
      <c r="A175" s="93" t="s">
        <v>8</v>
      </c>
      <c r="B175" s="95">
        <f>$B$165</f>
        <v>0</v>
      </c>
      <c r="C175" s="67">
        <f aca="true" t="shared" si="95" ref="C175:M175">$B$165</f>
        <v>0</v>
      </c>
      <c r="D175" s="67">
        <f t="shared" si="95"/>
        <v>0</v>
      </c>
      <c r="E175" s="67">
        <f t="shared" si="95"/>
        <v>0</v>
      </c>
      <c r="F175" s="67">
        <f t="shared" si="95"/>
        <v>0</v>
      </c>
      <c r="G175" s="67">
        <f t="shared" si="95"/>
        <v>0</v>
      </c>
      <c r="H175" s="67">
        <f t="shared" si="95"/>
        <v>0</v>
      </c>
      <c r="I175" s="67">
        <f t="shared" si="95"/>
        <v>0</v>
      </c>
      <c r="J175" s="68">
        <f t="shared" si="95"/>
        <v>0</v>
      </c>
      <c r="K175" s="95">
        <f t="shared" si="95"/>
        <v>0</v>
      </c>
      <c r="L175" s="67">
        <f t="shared" si="95"/>
        <v>0</v>
      </c>
      <c r="M175" s="68">
        <f t="shared" si="95"/>
        <v>0</v>
      </c>
      <c r="N175" s="69">
        <f>$B$75</f>
        <v>0</v>
      </c>
    </row>
    <row r="176" spans="1:14" s="300" customFormat="1" ht="14.25" thickBot="1" thickTop="1">
      <c r="A176" s="94" t="s">
        <v>9</v>
      </c>
      <c r="B176" s="70">
        <f aca="true" t="shared" si="96" ref="B176:M176">B174*B175</f>
        <v>0</v>
      </c>
      <c r="C176" s="71">
        <f t="shared" si="96"/>
        <v>0</v>
      </c>
      <c r="D176" s="72">
        <f t="shared" si="96"/>
        <v>0</v>
      </c>
      <c r="E176" s="71">
        <f t="shared" si="96"/>
        <v>0</v>
      </c>
      <c r="F176" s="72">
        <f t="shared" si="96"/>
        <v>0</v>
      </c>
      <c r="G176" s="71">
        <f t="shared" si="96"/>
        <v>0</v>
      </c>
      <c r="H176" s="72">
        <f t="shared" si="96"/>
        <v>0</v>
      </c>
      <c r="I176" s="71">
        <f t="shared" si="96"/>
        <v>0</v>
      </c>
      <c r="J176" s="72">
        <f t="shared" si="96"/>
        <v>0</v>
      </c>
      <c r="K176" s="71">
        <f t="shared" si="96"/>
        <v>0</v>
      </c>
      <c r="L176" s="72">
        <f t="shared" si="96"/>
        <v>0</v>
      </c>
      <c r="M176" s="71">
        <f t="shared" si="96"/>
        <v>0</v>
      </c>
      <c r="N176" s="219">
        <f>SUM(B176:M176)</f>
        <v>0</v>
      </c>
    </row>
    <row r="177" spans="1:14" ht="15.75">
      <c r="A177" s="225"/>
      <c r="B177" s="88"/>
      <c r="C177" s="88"/>
      <c r="D177" s="88"/>
      <c r="E177" s="88"/>
      <c r="F177" s="88"/>
      <c r="G177" s="116"/>
      <c r="H177" s="88"/>
      <c r="I177" s="116"/>
      <c r="J177" s="117"/>
      <c r="K177" s="118"/>
      <c r="L177" s="119"/>
      <c r="M177" s="53"/>
      <c r="N177" s="226"/>
    </row>
    <row r="178" spans="1:14" s="300" customFormat="1" ht="12.75">
      <c r="A178" s="73" t="s">
        <v>116</v>
      </c>
      <c r="B178" s="74"/>
      <c r="C178" s="74"/>
      <c r="D178" s="74"/>
      <c r="E178" s="74"/>
      <c r="F178" s="74"/>
      <c r="G178" s="74"/>
      <c r="H178" s="74"/>
      <c r="I178" s="74"/>
      <c r="J178" s="74"/>
      <c r="K178" s="74"/>
      <c r="L178" s="74"/>
      <c r="M178" s="74"/>
      <c r="N178" s="226"/>
    </row>
    <row r="179" spans="1:14" s="300" customFormat="1" ht="13.5" thickBot="1">
      <c r="A179" s="75"/>
      <c r="B179" s="72"/>
      <c r="C179" s="72"/>
      <c r="D179" s="72"/>
      <c r="E179" s="72"/>
      <c r="F179" s="72"/>
      <c r="G179" s="72"/>
      <c r="H179" s="72"/>
      <c r="I179" s="72"/>
      <c r="J179" s="72"/>
      <c r="K179" s="72"/>
      <c r="L179" s="72"/>
      <c r="M179" s="72"/>
      <c r="N179" s="227"/>
    </row>
    <row r="180" spans="1:14" s="300" customFormat="1" ht="27" customHeight="1">
      <c r="A180" s="90" t="s">
        <v>1</v>
      </c>
      <c r="B180" s="305" t="str">
        <f>"Month - "&amp;COLUMNS($B179:B179)&amp;", 
"&amp;TEXT(B171,"mmm yyyy")</f>
        <v>Month - 1, 
Jul 2024</v>
      </c>
      <c r="C180" s="305" t="str">
        <f>"Month - "&amp;COLUMNS($B179:C179)&amp;", 
"&amp;TEXT(C171,"mmm yyyy")</f>
        <v>Month - 2, 
Aug 2024</v>
      </c>
      <c r="D180" s="305" t="str">
        <f>"Month - "&amp;COLUMNS($B179:D179)&amp;", 
"&amp;TEXT(D171,"mmm yyyy")</f>
        <v>Month - 3, 
Sep 2024</v>
      </c>
      <c r="E180" s="305" t="str">
        <f>"Month - "&amp;COLUMNS($B179:E179)&amp;", 
"&amp;TEXT(E171,"mmm yyyy")</f>
        <v>Month - 4, 
Oct 2024</v>
      </c>
      <c r="F180" s="305" t="str">
        <f>"Month - "&amp;COLUMNS($B179:F179)&amp;", 
"&amp;TEXT(F171,"mmm yyyy")</f>
        <v>Month - 5, 
Nov 2024</v>
      </c>
      <c r="G180" s="305" t="str">
        <f>"Month - "&amp;COLUMNS($B179:G179)&amp;", 
"&amp;TEXT(G171,"mmm yyyy")</f>
        <v>Month - 6, 
Dec 2024</v>
      </c>
      <c r="H180" s="305" t="str">
        <f>"Month - "&amp;COLUMNS($B179:H179)&amp;", 
"&amp;TEXT(H171,"mmm yyyy")</f>
        <v>Month - 7, 
Jan 2025</v>
      </c>
      <c r="I180" s="305" t="str">
        <f>"Month - "&amp;COLUMNS($B179:I179)&amp;", 
"&amp;TEXT(I171,"mmm yyyy")</f>
        <v>Month - 8, 
Feb 2025</v>
      </c>
      <c r="J180" s="305" t="str">
        <f>"Month - "&amp;COLUMNS($B179:J179)&amp;", 
"&amp;TEXT(J171,"mmm yyyy")</f>
        <v>Month - 9, 
Mar 2025</v>
      </c>
      <c r="K180" s="305" t="str">
        <f>"Month - "&amp;COLUMNS($B179:K179)&amp;", 
"&amp;TEXT(K171,"mmm yyyy")</f>
        <v>Month - 10, 
Apr 2025</v>
      </c>
      <c r="L180" s="305" t="str">
        <f>"Month - "&amp;COLUMNS($B179:L179)&amp;", 
"&amp;TEXT(L171,"mmm yyyy")</f>
        <v>Month - 11, 
May 2025</v>
      </c>
      <c r="M180" s="305" t="str">
        <f>"Month - "&amp;COLUMNS($B179:M179)&amp;", 
"&amp;TEXT(M171,"mmm yyyy")</f>
        <v>Month - 12, 
Jun 2025</v>
      </c>
      <c r="N180" s="56" t="s">
        <v>10</v>
      </c>
    </row>
    <row r="181" spans="1:14" s="300" customFormat="1" ht="14.1" customHeight="1">
      <c r="A181" s="85" t="s">
        <v>107</v>
      </c>
      <c r="B181" s="302"/>
      <c r="C181" s="303"/>
      <c r="D181" s="303"/>
      <c r="E181" s="303"/>
      <c r="F181" s="303"/>
      <c r="G181" s="303"/>
      <c r="H181" s="303"/>
      <c r="I181" s="303"/>
      <c r="J181" s="304"/>
      <c r="K181" s="303"/>
      <c r="L181" s="303"/>
      <c r="M181" s="303"/>
      <c r="N181" s="87" t="str">
        <f>_xlfn.IFERROR(AVERAGE(B181:M181),"")</f>
        <v/>
      </c>
    </row>
    <row r="182" spans="1:14" s="300" customFormat="1" ht="13.5" thickBot="1">
      <c r="A182" s="229" t="s">
        <v>100</v>
      </c>
      <c r="B182" s="230">
        <f>B174*B$181</f>
        <v>0</v>
      </c>
      <c r="C182" s="231">
        <f aca="true" t="shared" si="97" ref="C182:M182">C174*C$181</f>
        <v>0</v>
      </c>
      <c r="D182" s="231">
        <f t="shared" si="97"/>
        <v>0</v>
      </c>
      <c r="E182" s="231">
        <f t="shared" si="97"/>
        <v>0</v>
      </c>
      <c r="F182" s="231">
        <f t="shared" si="97"/>
        <v>0</v>
      </c>
      <c r="G182" s="231">
        <f t="shared" si="97"/>
        <v>0</v>
      </c>
      <c r="H182" s="231">
        <f t="shared" si="97"/>
        <v>0</v>
      </c>
      <c r="I182" s="231">
        <f t="shared" si="97"/>
        <v>0</v>
      </c>
      <c r="J182" s="231">
        <f t="shared" si="97"/>
        <v>0</v>
      </c>
      <c r="K182" s="231">
        <f t="shared" si="97"/>
        <v>0</v>
      </c>
      <c r="L182" s="231">
        <f t="shared" si="97"/>
        <v>0</v>
      </c>
      <c r="M182" s="231">
        <f t="shared" si="97"/>
        <v>0</v>
      </c>
      <c r="N182" s="232">
        <f>AVERAGE(B182:M182)</f>
        <v>0</v>
      </c>
    </row>
    <row r="183" spans="1:14" s="300" customFormat="1" ht="12.75">
      <c r="A183" s="77" t="s">
        <v>106</v>
      </c>
      <c r="B183" s="301"/>
      <c r="C183" s="301"/>
      <c r="D183" s="301"/>
      <c r="E183" s="301"/>
      <c r="F183" s="301"/>
      <c r="G183" s="301"/>
      <c r="H183" s="301"/>
      <c r="I183" s="301"/>
      <c r="J183" s="301"/>
      <c r="K183" s="301"/>
      <c r="L183" s="301"/>
      <c r="M183" s="301"/>
      <c r="N183" s="120">
        <f>SUM(B183:M183)</f>
        <v>0</v>
      </c>
    </row>
    <row r="184" spans="1:14" s="300" customFormat="1" ht="12.75">
      <c r="A184" s="79" t="s">
        <v>101</v>
      </c>
      <c r="B184" s="203"/>
      <c r="C184" s="204"/>
      <c r="D184" s="205"/>
      <c r="E184" s="204"/>
      <c r="F184" s="205"/>
      <c r="G184" s="204"/>
      <c r="H184" s="205"/>
      <c r="I184" s="204"/>
      <c r="J184" s="205"/>
      <c r="K184" s="204"/>
      <c r="L184" s="205"/>
      <c r="M184" s="204"/>
      <c r="N184" s="120">
        <f>SUM(B184:M184)</f>
        <v>0</v>
      </c>
    </row>
    <row r="185" spans="1:14" s="300" customFormat="1" ht="13.5" thickBot="1">
      <c r="A185" s="195" t="s">
        <v>344</v>
      </c>
      <c r="B185" s="203"/>
      <c r="C185" s="204"/>
      <c r="D185" s="205"/>
      <c r="E185" s="204"/>
      <c r="F185" s="205"/>
      <c r="G185" s="204"/>
      <c r="H185" s="205"/>
      <c r="I185" s="204"/>
      <c r="J185" s="205"/>
      <c r="K185" s="204"/>
      <c r="L185" s="205"/>
      <c r="M185" s="204"/>
      <c r="N185" s="120">
        <f>SUM(B185:M185)</f>
        <v>0</v>
      </c>
    </row>
    <row r="186" spans="1:14" s="300" customFormat="1" ht="13.5" thickTop="1">
      <c r="A186" s="76" t="s">
        <v>102</v>
      </c>
      <c r="B186" s="81">
        <f aca="true" t="shared" si="98" ref="B186:N186">SUM(B183:B185)</f>
        <v>0</v>
      </c>
      <c r="C186" s="82">
        <f t="shared" si="98"/>
        <v>0</v>
      </c>
      <c r="D186" s="83">
        <f t="shared" si="98"/>
        <v>0</v>
      </c>
      <c r="E186" s="82">
        <f t="shared" si="98"/>
        <v>0</v>
      </c>
      <c r="F186" s="83">
        <f t="shared" si="98"/>
        <v>0</v>
      </c>
      <c r="G186" s="82">
        <f t="shared" si="98"/>
        <v>0</v>
      </c>
      <c r="H186" s="83">
        <f t="shared" si="98"/>
        <v>0</v>
      </c>
      <c r="I186" s="82">
        <f t="shared" si="98"/>
        <v>0</v>
      </c>
      <c r="J186" s="83">
        <f t="shared" si="98"/>
        <v>0</v>
      </c>
      <c r="K186" s="82">
        <f t="shared" si="98"/>
        <v>0</v>
      </c>
      <c r="L186" s="83">
        <f t="shared" si="98"/>
        <v>0</v>
      </c>
      <c r="M186" s="82">
        <f t="shared" si="98"/>
        <v>0</v>
      </c>
      <c r="N186" s="84">
        <f t="shared" si="98"/>
        <v>0</v>
      </c>
    </row>
    <row r="187" spans="1:14" ht="13.5" thickBot="1">
      <c r="A187" s="314" t="s">
        <v>11</v>
      </c>
      <c r="B187" s="315" t="str">
        <f aca="true" t="shared" si="99" ref="B187:N187">IF(B182=0,"",B186/B182)</f>
        <v/>
      </c>
      <c r="C187" s="316" t="str">
        <f t="shared" si="99"/>
        <v/>
      </c>
      <c r="D187" s="317" t="str">
        <f t="shared" si="99"/>
        <v/>
      </c>
      <c r="E187" s="316" t="str">
        <f t="shared" si="99"/>
        <v/>
      </c>
      <c r="F187" s="317" t="str">
        <f t="shared" si="99"/>
        <v/>
      </c>
      <c r="G187" s="316" t="str">
        <f t="shared" si="99"/>
        <v/>
      </c>
      <c r="H187" s="317" t="str">
        <f t="shared" si="99"/>
        <v/>
      </c>
      <c r="I187" s="316" t="str">
        <f t="shared" si="99"/>
        <v/>
      </c>
      <c r="J187" s="317" t="str">
        <f t="shared" si="99"/>
        <v/>
      </c>
      <c r="K187" s="316" t="str">
        <f t="shared" si="99"/>
        <v/>
      </c>
      <c r="L187" s="317" t="str">
        <f t="shared" si="99"/>
        <v/>
      </c>
      <c r="M187" s="316" t="str">
        <f t="shared" si="99"/>
        <v/>
      </c>
      <c r="N187" s="318" t="str">
        <f t="shared" si="99"/>
        <v/>
      </c>
    </row>
    <row r="188" spans="1:14" ht="13.5" thickTop="1">
      <c r="A188" s="78" t="s">
        <v>109</v>
      </c>
      <c r="B188" s="310" t="str">
        <f aca="true" t="shared" si="100" ref="B188:N188">IF(B$186=0,"",B183/B$186)</f>
        <v/>
      </c>
      <c r="C188" s="311" t="str">
        <f t="shared" si="100"/>
        <v/>
      </c>
      <c r="D188" s="312" t="str">
        <f t="shared" si="100"/>
        <v/>
      </c>
      <c r="E188" s="311" t="str">
        <f t="shared" si="100"/>
        <v/>
      </c>
      <c r="F188" s="312" t="str">
        <f t="shared" si="100"/>
        <v/>
      </c>
      <c r="G188" s="311" t="str">
        <f t="shared" si="100"/>
        <v/>
      </c>
      <c r="H188" s="312" t="str">
        <f t="shared" si="100"/>
        <v/>
      </c>
      <c r="I188" s="311" t="str">
        <f t="shared" si="100"/>
        <v/>
      </c>
      <c r="J188" s="312" t="str">
        <f t="shared" si="100"/>
        <v/>
      </c>
      <c r="K188" s="311" t="str">
        <f t="shared" si="100"/>
        <v/>
      </c>
      <c r="L188" s="312" t="str">
        <f t="shared" si="100"/>
        <v/>
      </c>
      <c r="M188" s="311" t="str">
        <f t="shared" si="100"/>
        <v/>
      </c>
      <c r="N188" s="313" t="str">
        <f t="shared" si="100"/>
        <v/>
      </c>
    </row>
    <row r="189" spans="1:14" ht="12.75">
      <c r="A189" s="79" t="s">
        <v>103</v>
      </c>
      <c r="B189" s="58" t="str">
        <f aca="true" t="shared" si="101" ref="B189:N189">IF(B$186=0,"",B184/B$186)</f>
        <v/>
      </c>
      <c r="C189" s="59" t="str">
        <f t="shared" si="101"/>
        <v/>
      </c>
      <c r="D189" s="60" t="str">
        <f t="shared" si="101"/>
        <v/>
      </c>
      <c r="E189" s="59" t="str">
        <f t="shared" si="101"/>
        <v/>
      </c>
      <c r="F189" s="60" t="str">
        <f t="shared" si="101"/>
        <v/>
      </c>
      <c r="G189" s="59" t="str">
        <f t="shared" si="101"/>
        <v/>
      </c>
      <c r="H189" s="60" t="str">
        <f t="shared" si="101"/>
        <v/>
      </c>
      <c r="I189" s="59" t="str">
        <f t="shared" si="101"/>
        <v/>
      </c>
      <c r="J189" s="60" t="str">
        <f t="shared" si="101"/>
        <v/>
      </c>
      <c r="K189" s="59" t="str">
        <f t="shared" si="101"/>
        <v/>
      </c>
      <c r="L189" s="60" t="str">
        <f t="shared" si="101"/>
        <v/>
      </c>
      <c r="M189" s="59" t="str">
        <f t="shared" si="101"/>
        <v/>
      </c>
      <c r="N189" s="61" t="str">
        <f t="shared" si="101"/>
        <v/>
      </c>
    </row>
    <row r="190" spans="1:14" ht="12.75">
      <c r="A190" s="79" t="s">
        <v>345</v>
      </c>
      <c r="B190" s="334" t="str">
        <f aca="true" t="shared" si="102" ref="B190:N190">IF(B$186=0,"",B185/B$186)</f>
        <v/>
      </c>
      <c r="C190" s="86" t="str">
        <f t="shared" si="102"/>
        <v/>
      </c>
      <c r="D190" s="335" t="str">
        <f t="shared" si="102"/>
        <v/>
      </c>
      <c r="E190" s="86" t="str">
        <f t="shared" si="102"/>
        <v/>
      </c>
      <c r="F190" s="335" t="str">
        <f t="shared" si="102"/>
        <v/>
      </c>
      <c r="G190" s="86" t="str">
        <f t="shared" si="102"/>
        <v/>
      </c>
      <c r="H190" s="335" t="str">
        <f t="shared" si="102"/>
        <v/>
      </c>
      <c r="I190" s="86" t="str">
        <f t="shared" si="102"/>
        <v/>
      </c>
      <c r="J190" s="335" t="str">
        <f t="shared" si="102"/>
        <v/>
      </c>
      <c r="K190" s="86" t="str">
        <f t="shared" si="102"/>
        <v/>
      </c>
      <c r="L190" s="335" t="str">
        <f t="shared" si="102"/>
        <v/>
      </c>
      <c r="M190" s="86" t="str">
        <f t="shared" si="102"/>
        <v/>
      </c>
      <c r="N190" s="87" t="str">
        <f t="shared" si="102"/>
        <v/>
      </c>
    </row>
    <row r="191" spans="1:14" ht="13.5" thickBot="1">
      <c r="A191" s="199" t="s">
        <v>220</v>
      </c>
      <c r="B191" s="200">
        <f>SUMPRODUCT(B183:B185,B168:B170)</f>
        <v>0</v>
      </c>
      <c r="C191" s="201">
        <f>SUMPRODUCT(C183:C185,B168:B170)</f>
        <v>0</v>
      </c>
      <c r="D191" s="201">
        <f>SUMPRODUCT(D183:D185,B168:B170)</f>
        <v>0</v>
      </c>
      <c r="E191" s="201">
        <f>SUMPRODUCT(E183:E185,B168:B170)</f>
        <v>0</v>
      </c>
      <c r="F191" s="201">
        <f>SUMPRODUCT(F183:F185,B168:B170)</f>
        <v>0</v>
      </c>
      <c r="G191" s="201">
        <f>SUMPRODUCT(G183:G185,B168:B170)</f>
        <v>0</v>
      </c>
      <c r="H191" s="201">
        <f>SUMPRODUCT(H183:H185,B168:B170)</f>
        <v>0</v>
      </c>
      <c r="I191" s="201">
        <f>SUMPRODUCT(I183:I185,B168:B170)</f>
        <v>0</v>
      </c>
      <c r="J191" s="201">
        <f>SUMPRODUCT(J183:J185,B168:B170)</f>
        <v>0</v>
      </c>
      <c r="K191" s="201">
        <f>SUMPRODUCT(K183:K185,B168:B170)</f>
        <v>0</v>
      </c>
      <c r="L191" s="201">
        <f>SUMPRODUCT(L183:L185,B168:B170)</f>
        <v>0</v>
      </c>
      <c r="M191" s="201">
        <f>SUMPRODUCT(M183:M185,B168:B170)</f>
        <v>0</v>
      </c>
      <c r="N191" s="202">
        <f>SUM(B191:M191)</f>
        <v>0</v>
      </c>
    </row>
  </sheetData>
  <sheetProtection algorithmName="SHA-512" hashValue="WPjhBMTC7adNVZny+auiDWsIKygyrX0vYSblTUEI77pbwtnAupbO8vai7Dxd5h5QPI9ae+N6sjklxk7+Mvkyew==" saltValue="3Arhw534NoPwoi//moMEaQ==" spinCount="100000" sheet="1" objects="1" scenarios="1"/>
  <mergeCells count="6">
    <mergeCell ref="A8:B8"/>
    <mergeCell ref="A7:B7"/>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1" max="16383" man="1"/>
    <brk id="70" max="16383" man="1"/>
    <brk id="100" max="16383" man="1"/>
    <brk id="131" max="16383" man="1"/>
    <brk id="161" max="16383" man="1"/>
    <brk id="1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X193"/>
  <sheetViews>
    <sheetView showGridLines="0" zoomScale="80" zoomScaleNormal="80" workbookViewId="0" topLeftCell="A1">
      <selection activeCell="A1" sqref="A1:M1"/>
    </sheetView>
  </sheetViews>
  <sheetFormatPr defaultColWidth="8.7109375" defaultRowHeight="12.75"/>
  <cols>
    <col min="1" max="1" width="46.140625" style="104" customWidth="1"/>
    <col min="2" max="2" width="1.7109375" style="104" customWidth="1"/>
    <col min="3" max="3" width="15.7109375" style="289" customWidth="1"/>
    <col min="4" max="4" width="1.7109375" style="104" customWidth="1"/>
    <col min="5" max="5" width="15.7109375" style="289" customWidth="1"/>
    <col min="6" max="6" width="1.7109375" style="104" customWidth="1"/>
    <col min="7" max="7" width="15.7109375" style="289" customWidth="1"/>
    <col min="8" max="8" width="1.7109375" style="104" customWidth="1"/>
    <col min="9" max="9" width="15.7109375" style="289" customWidth="1"/>
    <col min="10" max="10" width="1.7109375" style="104" customWidth="1"/>
    <col min="11" max="11" width="15.7109375" style="104" customWidth="1"/>
    <col min="12" max="12" width="1.7109375" style="104" customWidth="1"/>
    <col min="13" max="13" width="15.7109375" style="290" customWidth="1"/>
    <col min="14" max="14" width="8.8515625" style="278" customWidth="1"/>
    <col min="15" max="15" width="14.421875" style="291" customWidth="1"/>
    <col min="16" max="16" width="8.7109375" style="104" customWidth="1"/>
    <col min="17" max="17" width="12.421875" style="104" bestFit="1" customWidth="1"/>
    <col min="18" max="18" width="18.00390625" style="104" bestFit="1" customWidth="1"/>
    <col min="19" max="16384" width="8.7109375" style="104" customWidth="1"/>
  </cols>
  <sheetData>
    <row r="1" spans="1:15" ht="21.75" customHeight="1">
      <c r="A1" s="375" t="s">
        <v>323</v>
      </c>
      <c r="B1" s="376"/>
      <c r="C1" s="376"/>
      <c r="D1" s="376"/>
      <c r="E1" s="376"/>
      <c r="F1" s="376"/>
      <c r="G1" s="376"/>
      <c r="H1" s="376"/>
      <c r="I1" s="376"/>
      <c r="J1" s="376"/>
      <c r="K1" s="376"/>
      <c r="L1" s="376"/>
      <c r="M1" s="376"/>
      <c r="O1" s="104"/>
    </row>
    <row r="2" spans="1:24" s="280" customFormat="1" ht="15">
      <c r="A2" s="121" t="str">
        <f>"CONTRACTOR: "&amp;'Contractor Info &amp; Instructions'!$B$3</f>
        <v xml:space="preserve">CONTRACTOR: </v>
      </c>
      <c r="B2" s="377"/>
      <c r="C2" s="377"/>
      <c r="D2" s="377"/>
      <c r="E2" s="377"/>
      <c r="F2" s="377"/>
      <c r="G2" s="377"/>
      <c r="H2" s="122"/>
      <c r="I2" s="123"/>
      <c r="J2" s="123"/>
      <c r="K2" s="123"/>
      <c r="L2" s="123"/>
      <c r="M2" s="123"/>
      <c r="N2" s="279"/>
      <c r="O2" s="104"/>
      <c r="P2" s="104"/>
      <c r="Q2" s="104"/>
      <c r="R2" s="104"/>
      <c r="S2" s="104"/>
      <c r="T2" s="104"/>
      <c r="U2" s="104"/>
      <c r="V2" s="104"/>
      <c r="W2" s="104"/>
      <c r="X2" s="104"/>
    </row>
    <row r="3" spans="2:24" s="280" customFormat="1" ht="15">
      <c r="B3" s="378" t="s">
        <v>342</v>
      </c>
      <c r="C3" s="376"/>
      <c r="D3" s="376"/>
      <c r="E3" s="376"/>
      <c r="F3" s="376"/>
      <c r="G3" s="376"/>
      <c r="H3" s="376"/>
      <c r="I3" s="376"/>
      <c r="J3" s="376"/>
      <c r="K3" s="376"/>
      <c r="L3" s="376"/>
      <c r="M3" s="376"/>
      <c r="N3" s="281"/>
      <c r="O3" s="104"/>
      <c r="P3" s="104"/>
      <c r="Q3" s="104"/>
      <c r="R3" s="104"/>
      <c r="S3" s="104"/>
      <c r="T3" s="104"/>
      <c r="U3" s="104"/>
      <c r="V3" s="104"/>
      <c r="W3" s="104"/>
      <c r="X3" s="104"/>
    </row>
    <row r="4" spans="1:15" ht="12.75">
      <c r="A4" s="124"/>
      <c r="B4" s="126"/>
      <c r="C4" s="127"/>
      <c r="D4" s="126"/>
      <c r="E4" s="127"/>
      <c r="F4" s="124"/>
      <c r="G4" s="128"/>
      <c r="H4" s="126"/>
      <c r="I4" s="127"/>
      <c r="J4" s="124"/>
      <c r="K4" s="124"/>
      <c r="L4" s="124"/>
      <c r="M4" s="129"/>
      <c r="O4" s="104"/>
    </row>
    <row r="5" spans="1:15" ht="12.75" customHeight="1">
      <c r="A5" s="130" t="s">
        <v>17</v>
      </c>
      <c r="B5" s="126"/>
      <c r="C5" s="129" t="s">
        <v>18</v>
      </c>
      <c r="D5" s="131"/>
      <c r="E5" s="129" t="s">
        <v>18</v>
      </c>
      <c r="F5" s="131"/>
      <c r="G5" s="129" t="s">
        <v>18</v>
      </c>
      <c r="H5" s="131"/>
      <c r="I5" s="129" t="s">
        <v>19</v>
      </c>
      <c r="J5" s="124"/>
      <c r="K5" s="129" t="s">
        <v>19</v>
      </c>
      <c r="L5" s="124"/>
      <c r="M5" s="129"/>
      <c r="O5" s="104"/>
    </row>
    <row r="6" spans="1:15" ht="13.5" customHeight="1">
      <c r="A6" s="132"/>
      <c r="B6" s="133"/>
      <c r="C6" s="131" t="s">
        <v>14</v>
      </c>
      <c r="D6" s="134"/>
      <c r="E6" s="131" t="s">
        <v>15</v>
      </c>
      <c r="F6" s="134"/>
      <c r="G6" s="131" t="s">
        <v>16</v>
      </c>
      <c r="H6" s="134"/>
      <c r="I6" s="131" t="s">
        <v>14</v>
      </c>
      <c r="J6" s="132"/>
      <c r="K6" s="131" t="s">
        <v>15</v>
      </c>
      <c r="L6" s="132"/>
      <c r="M6" s="135" t="s">
        <v>20</v>
      </c>
      <c r="O6" s="104"/>
    </row>
    <row r="7" spans="1:15" ht="13.5" customHeight="1">
      <c r="A7" s="136" t="s">
        <v>21</v>
      </c>
      <c r="B7" s="137"/>
      <c r="C7" s="138"/>
      <c r="D7" s="139"/>
      <c r="E7" s="138"/>
      <c r="F7" s="140"/>
      <c r="G7" s="138"/>
      <c r="H7" s="139"/>
      <c r="I7" s="138"/>
      <c r="J7" s="140"/>
      <c r="K7" s="140"/>
      <c r="L7" s="140"/>
      <c r="M7" s="138"/>
      <c r="O7" s="104"/>
    </row>
    <row r="8" spans="1:15" ht="18.75" customHeight="1">
      <c r="A8" s="141" t="s">
        <v>217</v>
      </c>
      <c r="B8" s="142"/>
      <c r="C8" s="143"/>
      <c r="D8" s="142"/>
      <c r="E8" s="143"/>
      <c r="F8" s="142"/>
      <c r="G8" s="143"/>
      <c r="H8" s="142"/>
      <c r="I8" s="143"/>
      <c r="J8" s="142"/>
      <c r="K8" s="142"/>
      <c r="L8" s="142"/>
      <c r="M8" s="144"/>
      <c r="O8" s="104"/>
    </row>
    <row r="9" spans="1:15" ht="12.75">
      <c r="A9" s="145" t="s">
        <v>207</v>
      </c>
      <c r="B9" s="142"/>
      <c r="C9" s="143"/>
      <c r="D9" s="142"/>
      <c r="E9" s="143"/>
      <c r="F9" s="142"/>
      <c r="G9" s="143"/>
      <c r="H9" s="142"/>
      <c r="I9" s="143"/>
      <c r="J9" s="142"/>
      <c r="K9" s="142"/>
      <c r="L9" s="142"/>
      <c r="M9" s="144"/>
      <c r="O9" s="104"/>
    </row>
    <row r="10" spans="1:15" ht="12.75">
      <c r="A10" s="234" t="s">
        <v>206</v>
      </c>
      <c r="B10" s="142"/>
      <c r="C10" s="214">
        <v>0</v>
      </c>
      <c r="D10" s="147"/>
      <c r="E10" s="214">
        <v>0</v>
      </c>
      <c r="F10" s="147"/>
      <c r="G10" s="214">
        <v>0</v>
      </c>
      <c r="H10" s="148"/>
      <c r="I10" s="214">
        <v>0</v>
      </c>
      <c r="J10" s="149"/>
      <c r="K10" s="214">
        <v>0</v>
      </c>
      <c r="L10" s="142"/>
      <c r="M10" s="150">
        <f>SUM(C10:K10)</f>
        <v>0</v>
      </c>
      <c r="O10" s="104"/>
    </row>
    <row r="11" spans="1:15" ht="12.75">
      <c r="A11" s="234" t="s">
        <v>23</v>
      </c>
      <c r="B11" s="142"/>
      <c r="C11" s="215">
        <v>0</v>
      </c>
      <c r="D11" s="151"/>
      <c r="E11" s="215">
        <v>0</v>
      </c>
      <c r="F11" s="151"/>
      <c r="G11" s="215">
        <v>0</v>
      </c>
      <c r="H11" s="151"/>
      <c r="I11" s="215">
        <v>0</v>
      </c>
      <c r="J11" s="151"/>
      <c r="K11" s="215">
        <v>0</v>
      </c>
      <c r="L11" s="149"/>
      <c r="M11" s="150">
        <f>SUM(C11:K11)</f>
        <v>0</v>
      </c>
      <c r="O11" s="104"/>
    </row>
    <row r="12" spans="1:15" ht="12.75">
      <c r="A12" s="234" t="s">
        <v>24</v>
      </c>
      <c r="B12" s="142"/>
      <c r="C12" s="215">
        <v>0</v>
      </c>
      <c r="D12" s="151"/>
      <c r="E12" s="215">
        <v>0</v>
      </c>
      <c r="F12" s="151"/>
      <c r="G12" s="215">
        <v>0</v>
      </c>
      <c r="H12" s="151"/>
      <c r="I12" s="215">
        <v>0</v>
      </c>
      <c r="J12" s="151"/>
      <c r="K12" s="215">
        <v>0</v>
      </c>
      <c r="L12" s="151"/>
      <c r="M12" s="150">
        <f>SUM(C12:K12)</f>
        <v>0</v>
      </c>
      <c r="O12" s="104"/>
    </row>
    <row r="13" spans="1:15" ht="12.75">
      <c r="A13" s="234" t="s">
        <v>25</v>
      </c>
      <c r="B13" s="142"/>
      <c r="C13" s="215">
        <v>0</v>
      </c>
      <c r="D13" s="151"/>
      <c r="E13" s="215">
        <v>0</v>
      </c>
      <c r="F13" s="151"/>
      <c r="G13" s="215">
        <v>0</v>
      </c>
      <c r="H13" s="151"/>
      <c r="I13" s="215">
        <v>0</v>
      </c>
      <c r="J13" s="151"/>
      <c r="K13" s="215">
        <v>0</v>
      </c>
      <c r="L13" s="151"/>
      <c r="M13" s="150">
        <f>SUM(C13:K13)</f>
        <v>0</v>
      </c>
      <c r="O13" s="104"/>
    </row>
    <row r="14" spans="1:24" s="121" customFormat="1" ht="12.75">
      <c r="A14" s="233" t="s">
        <v>208</v>
      </c>
      <c r="B14" s="152"/>
      <c r="C14" s="150">
        <f>SUM(C10:C13)</f>
        <v>0</v>
      </c>
      <c r="D14" s="99"/>
      <c r="E14" s="150">
        <f>SUM(E10:E13)</f>
        <v>0</v>
      </c>
      <c r="F14" s="99"/>
      <c r="G14" s="150">
        <f>SUM(G10:G13)</f>
        <v>0</v>
      </c>
      <c r="H14" s="99"/>
      <c r="I14" s="150">
        <f>SUM(I10:I13)</f>
        <v>0</v>
      </c>
      <c r="J14" s="99"/>
      <c r="K14" s="150">
        <f>SUM(K10:K13)</f>
        <v>0</v>
      </c>
      <c r="L14" s="99"/>
      <c r="M14" s="150">
        <f>SUM(M10:M13)</f>
        <v>0</v>
      </c>
      <c r="N14" s="282"/>
      <c r="O14" s="104"/>
      <c r="P14" s="104"/>
      <c r="Q14" s="104"/>
      <c r="R14" s="104"/>
      <c r="S14" s="104"/>
      <c r="T14" s="104"/>
      <c r="U14" s="104"/>
      <c r="V14" s="104"/>
      <c r="W14" s="104"/>
      <c r="X14" s="104"/>
    </row>
    <row r="15" spans="1:15" ht="12.75">
      <c r="A15" s="241"/>
      <c r="B15" s="142"/>
      <c r="C15" s="151"/>
      <c r="D15" s="151"/>
      <c r="E15" s="151"/>
      <c r="F15" s="151"/>
      <c r="G15" s="151"/>
      <c r="H15" s="151"/>
      <c r="I15" s="151"/>
      <c r="J15" s="151"/>
      <c r="K15" s="151"/>
      <c r="L15" s="151"/>
      <c r="M15" s="99"/>
      <c r="O15" s="104"/>
    </row>
    <row r="16" spans="1:15" ht="12.75">
      <c r="A16" s="233" t="s">
        <v>209</v>
      </c>
      <c r="B16" s="142"/>
      <c r="C16" s="151"/>
      <c r="D16" s="151"/>
      <c r="E16" s="151"/>
      <c r="F16" s="151"/>
      <c r="G16" s="151"/>
      <c r="H16" s="151"/>
      <c r="I16" s="151"/>
      <c r="J16" s="151"/>
      <c r="K16" s="151"/>
      <c r="L16" s="151"/>
      <c r="M16" s="99"/>
      <c r="O16" s="104"/>
    </row>
    <row r="17" spans="1:15" ht="12.75">
      <c r="A17" s="234" t="s">
        <v>206</v>
      </c>
      <c r="B17" s="142"/>
      <c r="C17" s="214">
        <v>0</v>
      </c>
      <c r="D17" s="147"/>
      <c r="E17" s="214">
        <v>0</v>
      </c>
      <c r="F17" s="147"/>
      <c r="G17" s="214">
        <v>0</v>
      </c>
      <c r="H17" s="148"/>
      <c r="I17" s="214">
        <v>0</v>
      </c>
      <c r="J17" s="149"/>
      <c r="K17" s="214">
        <v>0</v>
      </c>
      <c r="L17" s="142"/>
      <c r="M17" s="150">
        <f>SUM(C17:K17)</f>
        <v>0</v>
      </c>
      <c r="O17" s="104"/>
    </row>
    <row r="18" spans="1:15" ht="12.75">
      <c r="A18" s="234" t="s">
        <v>23</v>
      </c>
      <c r="B18" s="142"/>
      <c r="C18" s="215">
        <v>0</v>
      </c>
      <c r="D18" s="151"/>
      <c r="E18" s="215">
        <v>0</v>
      </c>
      <c r="F18" s="151"/>
      <c r="G18" s="215">
        <v>0</v>
      </c>
      <c r="H18" s="151"/>
      <c r="I18" s="215">
        <v>0</v>
      </c>
      <c r="J18" s="151"/>
      <c r="K18" s="215">
        <v>0</v>
      </c>
      <c r="L18" s="149"/>
      <c r="M18" s="150">
        <f>SUM(C18:K18)</f>
        <v>0</v>
      </c>
      <c r="O18" s="104"/>
    </row>
    <row r="19" spans="1:15" ht="12.75">
      <c r="A19" s="234" t="s">
        <v>24</v>
      </c>
      <c r="B19" s="142"/>
      <c r="C19" s="215">
        <v>0</v>
      </c>
      <c r="D19" s="151"/>
      <c r="E19" s="215">
        <v>0</v>
      </c>
      <c r="F19" s="151"/>
      <c r="G19" s="215">
        <v>0</v>
      </c>
      <c r="H19" s="151"/>
      <c r="I19" s="215">
        <v>0</v>
      </c>
      <c r="J19" s="151"/>
      <c r="K19" s="215">
        <v>0</v>
      </c>
      <c r="L19" s="151"/>
      <c r="M19" s="150">
        <f>SUM(C19:K19)</f>
        <v>0</v>
      </c>
      <c r="O19" s="104"/>
    </row>
    <row r="20" spans="1:15" ht="12.75">
      <c r="A20" s="234" t="s">
        <v>25</v>
      </c>
      <c r="B20" s="142"/>
      <c r="C20" s="215">
        <v>0</v>
      </c>
      <c r="D20" s="151"/>
      <c r="E20" s="215">
        <v>0</v>
      </c>
      <c r="F20" s="151"/>
      <c r="G20" s="215">
        <v>0</v>
      </c>
      <c r="H20" s="151"/>
      <c r="I20" s="215">
        <v>0</v>
      </c>
      <c r="J20" s="151"/>
      <c r="K20" s="215">
        <v>0</v>
      </c>
      <c r="L20" s="151"/>
      <c r="M20" s="150">
        <f>SUM(C20:K20)</f>
        <v>0</v>
      </c>
      <c r="O20" s="104"/>
    </row>
    <row r="21" spans="1:15" ht="12.75">
      <c r="A21" s="233" t="s">
        <v>210</v>
      </c>
      <c r="B21" s="142"/>
      <c r="C21" s="150">
        <f>SUM(C17:C20)</f>
        <v>0</v>
      </c>
      <c r="D21" s="99"/>
      <c r="E21" s="150">
        <f>SUM(E17:E20)</f>
        <v>0</v>
      </c>
      <c r="F21" s="99"/>
      <c r="G21" s="150">
        <f>SUM(G17:G20)</f>
        <v>0</v>
      </c>
      <c r="H21" s="99"/>
      <c r="I21" s="150">
        <f>SUM(I17:I20)</f>
        <v>0</v>
      </c>
      <c r="J21" s="99"/>
      <c r="K21" s="150">
        <f>SUM(K17:K20)</f>
        <v>0</v>
      </c>
      <c r="L21" s="99"/>
      <c r="M21" s="150">
        <f>SUM(M17:M20)</f>
        <v>0</v>
      </c>
      <c r="O21" s="104"/>
    </row>
    <row r="22" spans="1:15" ht="12.75">
      <c r="A22" s="241"/>
      <c r="B22" s="142"/>
      <c r="C22" s="151"/>
      <c r="D22" s="151"/>
      <c r="E22" s="151"/>
      <c r="F22" s="151"/>
      <c r="G22" s="151"/>
      <c r="H22" s="151"/>
      <c r="I22" s="151"/>
      <c r="J22" s="151"/>
      <c r="K22" s="151"/>
      <c r="L22" s="151"/>
      <c r="M22" s="99"/>
      <c r="O22" s="104"/>
    </row>
    <row r="23" spans="1:15" ht="12.75">
      <c r="A23" s="233" t="s">
        <v>211</v>
      </c>
      <c r="B23" s="142"/>
      <c r="C23" s="151"/>
      <c r="D23" s="151"/>
      <c r="E23" s="151"/>
      <c r="F23" s="151"/>
      <c r="G23" s="151"/>
      <c r="H23" s="151"/>
      <c r="I23" s="151"/>
      <c r="J23" s="151"/>
      <c r="K23" s="151"/>
      <c r="L23" s="151"/>
      <c r="M23" s="99"/>
      <c r="O23" s="104"/>
    </row>
    <row r="24" spans="1:15" ht="12.75">
      <c r="A24" s="234" t="s">
        <v>206</v>
      </c>
      <c r="B24" s="142"/>
      <c r="C24" s="214">
        <v>0</v>
      </c>
      <c r="D24" s="147"/>
      <c r="E24" s="214">
        <v>0</v>
      </c>
      <c r="F24" s="147"/>
      <c r="G24" s="214">
        <v>0</v>
      </c>
      <c r="H24" s="148"/>
      <c r="I24" s="214">
        <v>0</v>
      </c>
      <c r="J24" s="149"/>
      <c r="K24" s="214">
        <v>0</v>
      </c>
      <c r="L24" s="142"/>
      <c r="M24" s="150">
        <f>SUM(C24:K24)</f>
        <v>0</v>
      </c>
      <c r="O24" s="104"/>
    </row>
    <row r="25" spans="1:15" ht="12.75">
      <c r="A25" s="234" t="s">
        <v>23</v>
      </c>
      <c r="B25" s="142"/>
      <c r="C25" s="215">
        <v>0</v>
      </c>
      <c r="D25" s="151"/>
      <c r="E25" s="215">
        <v>0</v>
      </c>
      <c r="F25" s="151"/>
      <c r="G25" s="215">
        <v>0</v>
      </c>
      <c r="H25" s="151"/>
      <c r="I25" s="215">
        <v>0</v>
      </c>
      <c r="J25" s="151"/>
      <c r="K25" s="215">
        <v>0</v>
      </c>
      <c r="L25" s="149"/>
      <c r="M25" s="150">
        <f>SUM(C25:K25)</f>
        <v>0</v>
      </c>
      <c r="O25" s="104"/>
    </row>
    <row r="26" spans="1:15" ht="12.75">
      <c r="A26" s="234" t="s">
        <v>24</v>
      </c>
      <c r="B26" s="142"/>
      <c r="C26" s="215">
        <v>0</v>
      </c>
      <c r="D26" s="151"/>
      <c r="E26" s="215">
        <v>0</v>
      </c>
      <c r="F26" s="151"/>
      <c r="G26" s="215">
        <v>0</v>
      </c>
      <c r="H26" s="151"/>
      <c r="I26" s="215">
        <v>0</v>
      </c>
      <c r="J26" s="151"/>
      <c r="K26" s="215">
        <v>0</v>
      </c>
      <c r="L26" s="151"/>
      <c r="M26" s="150">
        <f>SUM(C26:K26)</f>
        <v>0</v>
      </c>
      <c r="O26" s="104"/>
    </row>
    <row r="27" spans="1:15" ht="12.75">
      <c r="A27" s="234" t="s">
        <v>25</v>
      </c>
      <c r="B27" s="142"/>
      <c r="C27" s="215">
        <v>0</v>
      </c>
      <c r="D27" s="151"/>
      <c r="E27" s="215">
        <v>0</v>
      </c>
      <c r="F27" s="151"/>
      <c r="G27" s="215">
        <v>0</v>
      </c>
      <c r="H27" s="151"/>
      <c r="I27" s="215">
        <v>0</v>
      </c>
      <c r="J27" s="151"/>
      <c r="K27" s="215">
        <v>0</v>
      </c>
      <c r="L27" s="151"/>
      <c r="M27" s="150">
        <f>SUM(C27:K27)</f>
        <v>0</v>
      </c>
      <c r="O27" s="104"/>
    </row>
    <row r="28" spans="1:15" ht="12.75">
      <c r="A28" s="233" t="s">
        <v>212</v>
      </c>
      <c r="B28" s="142"/>
      <c r="C28" s="150">
        <f>SUM(C24:C27)</f>
        <v>0</v>
      </c>
      <c r="D28" s="99"/>
      <c r="E28" s="150">
        <f>SUM(E24:E27)</f>
        <v>0</v>
      </c>
      <c r="F28" s="99"/>
      <c r="G28" s="150">
        <f>SUM(G24:G27)</f>
        <v>0</v>
      </c>
      <c r="H28" s="99"/>
      <c r="I28" s="150">
        <f>SUM(I24:I27)</f>
        <v>0</v>
      </c>
      <c r="J28" s="99"/>
      <c r="K28" s="150">
        <f>SUM(K24:K27)</f>
        <v>0</v>
      </c>
      <c r="L28" s="99"/>
      <c r="M28" s="150">
        <f>SUM(M24:M27)</f>
        <v>0</v>
      </c>
      <c r="O28" s="104"/>
    </row>
    <row r="29" spans="1:15" ht="12.75">
      <c r="A29" s="241"/>
      <c r="B29" s="142"/>
      <c r="C29" s="151"/>
      <c r="D29" s="151"/>
      <c r="E29" s="151"/>
      <c r="F29" s="151"/>
      <c r="G29" s="151"/>
      <c r="H29" s="151"/>
      <c r="I29" s="151"/>
      <c r="J29" s="151"/>
      <c r="K29" s="151"/>
      <c r="L29" s="151"/>
      <c r="M29" s="99"/>
      <c r="O29" s="104"/>
    </row>
    <row r="30" spans="1:15" ht="12.75">
      <c r="A30" s="233" t="s">
        <v>213</v>
      </c>
      <c r="B30" s="142"/>
      <c r="C30" s="151"/>
      <c r="D30" s="151"/>
      <c r="E30" s="151"/>
      <c r="F30" s="151"/>
      <c r="G30" s="151"/>
      <c r="H30" s="151"/>
      <c r="I30" s="151"/>
      <c r="J30" s="151"/>
      <c r="K30" s="151"/>
      <c r="L30" s="151"/>
      <c r="M30" s="99"/>
      <c r="O30" s="104"/>
    </row>
    <row r="31" spans="1:15" ht="12.75">
      <c r="A31" s="234" t="s">
        <v>206</v>
      </c>
      <c r="B31" s="142"/>
      <c r="C31" s="214">
        <v>0</v>
      </c>
      <c r="D31" s="147"/>
      <c r="E31" s="214">
        <v>0</v>
      </c>
      <c r="F31" s="147"/>
      <c r="G31" s="214">
        <v>0</v>
      </c>
      <c r="H31" s="148"/>
      <c r="I31" s="214">
        <v>0</v>
      </c>
      <c r="J31" s="149"/>
      <c r="K31" s="214">
        <v>0</v>
      </c>
      <c r="L31" s="142"/>
      <c r="M31" s="150">
        <f>SUM(C31:K31)</f>
        <v>0</v>
      </c>
      <c r="O31" s="104"/>
    </row>
    <row r="32" spans="1:15" ht="12.75">
      <c r="A32" s="234" t="s">
        <v>23</v>
      </c>
      <c r="B32" s="142"/>
      <c r="C32" s="215">
        <v>0</v>
      </c>
      <c r="D32" s="151"/>
      <c r="E32" s="215">
        <v>0</v>
      </c>
      <c r="F32" s="151"/>
      <c r="G32" s="215">
        <v>0</v>
      </c>
      <c r="H32" s="151"/>
      <c r="I32" s="215">
        <v>0</v>
      </c>
      <c r="J32" s="151"/>
      <c r="K32" s="215">
        <v>0</v>
      </c>
      <c r="L32" s="149"/>
      <c r="M32" s="150">
        <f>SUM(C32:K32)</f>
        <v>0</v>
      </c>
      <c r="O32" s="104"/>
    </row>
    <row r="33" spans="1:15" ht="12.75">
      <c r="A33" s="234" t="s">
        <v>24</v>
      </c>
      <c r="B33" s="142"/>
      <c r="C33" s="215">
        <v>0</v>
      </c>
      <c r="D33" s="151"/>
      <c r="E33" s="215">
        <v>0</v>
      </c>
      <c r="F33" s="151"/>
      <c r="G33" s="215">
        <v>0</v>
      </c>
      <c r="H33" s="151"/>
      <c r="I33" s="215">
        <v>0</v>
      </c>
      <c r="J33" s="151"/>
      <c r="K33" s="215">
        <v>0</v>
      </c>
      <c r="L33" s="151"/>
      <c r="M33" s="150">
        <f>SUM(C33:K33)</f>
        <v>0</v>
      </c>
      <c r="O33" s="104"/>
    </row>
    <row r="34" spans="1:15" ht="12.75">
      <c r="A34" s="234" t="s">
        <v>25</v>
      </c>
      <c r="B34" s="142"/>
      <c r="C34" s="215">
        <v>0</v>
      </c>
      <c r="D34" s="151"/>
      <c r="E34" s="215">
        <v>0</v>
      </c>
      <c r="F34" s="151"/>
      <c r="G34" s="215">
        <v>0</v>
      </c>
      <c r="H34" s="151"/>
      <c r="I34" s="215">
        <v>0</v>
      </c>
      <c r="J34" s="151"/>
      <c r="K34" s="215">
        <v>0</v>
      </c>
      <c r="L34" s="151"/>
      <c r="M34" s="150">
        <f>SUM(C34:K34)</f>
        <v>0</v>
      </c>
      <c r="O34" s="104"/>
    </row>
    <row r="35" spans="1:15" ht="12.75">
      <c r="A35" s="233" t="s">
        <v>214</v>
      </c>
      <c r="B35" s="142"/>
      <c r="C35" s="150">
        <f>SUM(C31:C34)</f>
        <v>0</v>
      </c>
      <c r="D35" s="99"/>
      <c r="E35" s="150">
        <f>SUM(E31:E34)</f>
        <v>0</v>
      </c>
      <c r="F35" s="99"/>
      <c r="G35" s="150">
        <f>SUM(G31:G34)</f>
        <v>0</v>
      </c>
      <c r="H35" s="99"/>
      <c r="I35" s="150">
        <f>SUM(I31:I34)</f>
        <v>0</v>
      </c>
      <c r="J35" s="99"/>
      <c r="K35" s="150">
        <f>SUM(K31:K34)</f>
        <v>0</v>
      </c>
      <c r="L35" s="99"/>
      <c r="M35" s="150">
        <f>SUM(M31:M34)</f>
        <v>0</v>
      </c>
      <c r="O35" s="104"/>
    </row>
    <row r="36" spans="1:15" ht="12.75">
      <c r="A36" s="241"/>
      <c r="B36" s="142"/>
      <c r="C36" s="151"/>
      <c r="D36" s="151"/>
      <c r="E36" s="151"/>
      <c r="F36" s="151"/>
      <c r="G36" s="151"/>
      <c r="H36" s="151"/>
      <c r="I36" s="151"/>
      <c r="J36" s="151"/>
      <c r="K36" s="151"/>
      <c r="L36" s="151"/>
      <c r="M36" s="99"/>
      <c r="O36" s="104"/>
    </row>
    <row r="37" spans="1:15" ht="12.75">
      <c r="A37" s="233" t="s">
        <v>215</v>
      </c>
      <c r="B37" s="142"/>
      <c r="C37" s="151"/>
      <c r="D37" s="151"/>
      <c r="E37" s="151"/>
      <c r="F37" s="151"/>
      <c r="G37" s="151"/>
      <c r="H37" s="151"/>
      <c r="I37" s="151"/>
      <c r="J37" s="151"/>
      <c r="K37" s="151"/>
      <c r="L37" s="151"/>
      <c r="M37" s="99"/>
      <c r="O37" s="104"/>
    </row>
    <row r="38" spans="1:15" ht="12.75">
      <c r="A38" s="234" t="s">
        <v>206</v>
      </c>
      <c r="B38" s="142"/>
      <c r="C38" s="214">
        <v>0</v>
      </c>
      <c r="D38" s="147"/>
      <c r="E38" s="214">
        <v>0</v>
      </c>
      <c r="F38" s="147"/>
      <c r="G38" s="214">
        <v>0</v>
      </c>
      <c r="H38" s="148"/>
      <c r="I38" s="214">
        <v>0</v>
      </c>
      <c r="J38" s="149"/>
      <c r="K38" s="214">
        <v>0</v>
      </c>
      <c r="L38" s="142"/>
      <c r="M38" s="150">
        <f>SUM(C38:K38)</f>
        <v>0</v>
      </c>
      <c r="O38" s="104"/>
    </row>
    <row r="39" spans="1:15" ht="12.75">
      <c r="A39" s="234" t="s">
        <v>23</v>
      </c>
      <c r="B39" s="142"/>
      <c r="C39" s="215">
        <v>0</v>
      </c>
      <c r="D39" s="151"/>
      <c r="E39" s="215">
        <v>0</v>
      </c>
      <c r="F39" s="151"/>
      <c r="G39" s="215">
        <v>0</v>
      </c>
      <c r="H39" s="151"/>
      <c r="I39" s="215">
        <v>0</v>
      </c>
      <c r="J39" s="151"/>
      <c r="K39" s="215">
        <v>0</v>
      </c>
      <c r="L39" s="149"/>
      <c r="M39" s="150">
        <f>SUM(C39:K39)</f>
        <v>0</v>
      </c>
      <c r="O39" s="104"/>
    </row>
    <row r="40" spans="1:15" ht="12.75">
      <c r="A40" s="234" t="s">
        <v>24</v>
      </c>
      <c r="B40" s="142"/>
      <c r="C40" s="215">
        <v>0</v>
      </c>
      <c r="D40" s="151"/>
      <c r="E40" s="215">
        <v>0</v>
      </c>
      <c r="F40" s="151"/>
      <c r="G40" s="215">
        <v>0</v>
      </c>
      <c r="H40" s="151"/>
      <c r="I40" s="215">
        <v>0</v>
      </c>
      <c r="J40" s="151"/>
      <c r="K40" s="215">
        <v>0</v>
      </c>
      <c r="L40" s="151"/>
      <c r="M40" s="150">
        <f>SUM(C40:K40)</f>
        <v>0</v>
      </c>
      <c r="O40" s="104"/>
    </row>
    <row r="41" spans="1:15" ht="12.75">
      <c r="A41" s="234" t="s">
        <v>25</v>
      </c>
      <c r="B41" s="142"/>
      <c r="C41" s="215">
        <v>0</v>
      </c>
      <c r="D41" s="151"/>
      <c r="E41" s="215">
        <v>0</v>
      </c>
      <c r="F41" s="151"/>
      <c r="G41" s="215">
        <v>0</v>
      </c>
      <c r="H41" s="151"/>
      <c r="I41" s="215">
        <v>0</v>
      </c>
      <c r="J41" s="151"/>
      <c r="K41" s="215">
        <v>0</v>
      </c>
      <c r="L41" s="151"/>
      <c r="M41" s="150">
        <f>SUM(C41:K41)</f>
        <v>0</v>
      </c>
      <c r="O41" s="104"/>
    </row>
    <row r="42" spans="1:15" ht="12.75">
      <c r="A42" s="233" t="s">
        <v>216</v>
      </c>
      <c r="B42" s="142"/>
      <c r="C42" s="150">
        <f>SUM(C38:C41)</f>
        <v>0</v>
      </c>
      <c r="D42" s="99"/>
      <c r="E42" s="150">
        <f>SUM(E38:E41)</f>
        <v>0</v>
      </c>
      <c r="F42" s="99"/>
      <c r="G42" s="150">
        <f>SUM(G38:G41)</f>
        <v>0</v>
      </c>
      <c r="H42" s="99"/>
      <c r="I42" s="150">
        <f>SUM(I38:I41)</f>
        <v>0</v>
      </c>
      <c r="J42" s="99"/>
      <c r="K42" s="150">
        <f>SUM(K38:K41)</f>
        <v>0</v>
      </c>
      <c r="L42" s="99"/>
      <c r="M42" s="150">
        <f>SUM(M38:M41)</f>
        <v>0</v>
      </c>
      <c r="O42" s="104"/>
    </row>
    <row r="43" spans="1:15" ht="12.75">
      <c r="A43" s="241"/>
      <c r="B43" s="142"/>
      <c r="C43" s="151"/>
      <c r="D43" s="151"/>
      <c r="E43" s="151"/>
      <c r="F43" s="151"/>
      <c r="G43" s="151"/>
      <c r="H43" s="151"/>
      <c r="I43" s="151"/>
      <c r="J43" s="151"/>
      <c r="K43" s="151"/>
      <c r="L43" s="151"/>
      <c r="M43" s="99"/>
      <c r="O43" s="104"/>
    </row>
    <row r="44" spans="1:15" ht="12.75">
      <c r="A44" s="233" t="s">
        <v>219</v>
      </c>
      <c r="B44" s="142"/>
      <c r="C44" s="151"/>
      <c r="D44" s="151"/>
      <c r="E44" s="151"/>
      <c r="F44" s="151"/>
      <c r="G44" s="151"/>
      <c r="H44" s="151"/>
      <c r="I44" s="151"/>
      <c r="J44" s="151"/>
      <c r="K44" s="151"/>
      <c r="L44" s="151"/>
      <c r="M44" s="99"/>
      <c r="O44" s="104"/>
    </row>
    <row r="45" spans="1:15" ht="12.75">
      <c r="A45" s="234" t="s">
        <v>206</v>
      </c>
      <c r="B45" s="142"/>
      <c r="C45" s="214">
        <v>0</v>
      </c>
      <c r="D45" s="147"/>
      <c r="E45" s="214">
        <v>0</v>
      </c>
      <c r="F45" s="147"/>
      <c r="G45" s="214">
        <v>0</v>
      </c>
      <c r="H45" s="148"/>
      <c r="I45" s="214">
        <v>0</v>
      </c>
      <c r="J45" s="149"/>
      <c r="K45" s="214">
        <v>0</v>
      </c>
      <c r="L45" s="142"/>
      <c r="M45" s="150">
        <f>SUM(C45:K45)</f>
        <v>0</v>
      </c>
      <c r="O45" s="104"/>
    </row>
    <row r="46" spans="1:15" ht="12.75">
      <c r="A46" s="234" t="s">
        <v>23</v>
      </c>
      <c r="B46" s="142"/>
      <c r="C46" s="215">
        <v>0</v>
      </c>
      <c r="D46" s="151"/>
      <c r="E46" s="215">
        <v>0</v>
      </c>
      <c r="F46" s="151"/>
      <c r="G46" s="215">
        <v>0</v>
      </c>
      <c r="H46" s="151"/>
      <c r="I46" s="215">
        <v>0</v>
      </c>
      <c r="J46" s="151"/>
      <c r="K46" s="215">
        <v>0</v>
      </c>
      <c r="L46" s="149"/>
      <c r="M46" s="150">
        <f>SUM(C46:K46)</f>
        <v>0</v>
      </c>
      <c r="O46" s="104"/>
    </row>
    <row r="47" spans="1:15" ht="12.75">
      <c r="A47" s="234" t="s">
        <v>24</v>
      </c>
      <c r="B47" s="142"/>
      <c r="C47" s="215">
        <v>0</v>
      </c>
      <c r="D47" s="151"/>
      <c r="E47" s="215">
        <v>0</v>
      </c>
      <c r="F47" s="151"/>
      <c r="G47" s="215">
        <v>0</v>
      </c>
      <c r="H47" s="151"/>
      <c r="I47" s="215">
        <v>0</v>
      </c>
      <c r="J47" s="151"/>
      <c r="K47" s="215">
        <v>0</v>
      </c>
      <c r="L47" s="151"/>
      <c r="M47" s="150">
        <f>SUM(C47:K47)</f>
        <v>0</v>
      </c>
      <c r="O47" s="104"/>
    </row>
    <row r="48" spans="1:15" ht="12.75">
      <c r="A48" s="234" t="s">
        <v>25</v>
      </c>
      <c r="B48" s="142"/>
      <c r="C48" s="215">
        <v>0</v>
      </c>
      <c r="D48" s="151"/>
      <c r="E48" s="215">
        <v>0</v>
      </c>
      <c r="F48" s="151"/>
      <c r="G48" s="215">
        <v>0</v>
      </c>
      <c r="H48" s="151"/>
      <c r="I48" s="215">
        <v>0</v>
      </c>
      <c r="J48" s="151"/>
      <c r="K48" s="215">
        <v>0</v>
      </c>
      <c r="L48" s="151"/>
      <c r="M48" s="150">
        <f>SUM(C48:K48)</f>
        <v>0</v>
      </c>
      <c r="O48" s="104"/>
    </row>
    <row r="49" spans="1:15" ht="12.75">
      <c r="A49" s="233" t="s">
        <v>216</v>
      </c>
      <c r="B49" s="142"/>
      <c r="C49" s="150">
        <f>SUM(C45:C48)</f>
        <v>0</v>
      </c>
      <c r="D49" s="99"/>
      <c r="E49" s="150">
        <f>SUM(E45:E48)</f>
        <v>0</v>
      </c>
      <c r="F49" s="99"/>
      <c r="G49" s="150">
        <f>SUM(G45:G48)</f>
        <v>0</v>
      </c>
      <c r="H49" s="99"/>
      <c r="I49" s="150">
        <f>SUM(I45:I48)</f>
        <v>0</v>
      </c>
      <c r="J49" s="99"/>
      <c r="K49" s="150">
        <f>SUM(K45:K48)</f>
        <v>0</v>
      </c>
      <c r="L49" s="99"/>
      <c r="M49" s="150">
        <f>SUM(M45:M48)</f>
        <v>0</v>
      </c>
      <c r="O49" s="104"/>
    </row>
    <row r="50" spans="1:15" ht="12.75">
      <c r="A50" s="241"/>
      <c r="B50" s="142"/>
      <c r="C50" s="151"/>
      <c r="D50" s="151"/>
      <c r="E50" s="151"/>
      <c r="F50" s="151"/>
      <c r="G50" s="151"/>
      <c r="H50" s="151"/>
      <c r="I50" s="151"/>
      <c r="J50" s="151"/>
      <c r="K50" s="151"/>
      <c r="L50" s="151"/>
      <c r="M50" s="99"/>
      <c r="O50" s="104"/>
    </row>
    <row r="51" spans="1:15" ht="12.75">
      <c r="A51" s="235" t="s">
        <v>27</v>
      </c>
      <c r="B51" s="142"/>
      <c r="C51" s="151"/>
      <c r="D51" s="151"/>
      <c r="E51" s="151"/>
      <c r="F51" s="151"/>
      <c r="G51" s="151"/>
      <c r="H51" s="151"/>
      <c r="I51" s="151"/>
      <c r="J51" s="151"/>
      <c r="K51" s="151"/>
      <c r="L51" s="151"/>
      <c r="M51" s="99"/>
      <c r="O51" s="104"/>
    </row>
    <row r="52" spans="1:15" ht="12.75">
      <c r="A52" s="234" t="s">
        <v>28</v>
      </c>
      <c r="B52" s="142"/>
      <c r="C52" s="214">
        <v>0</v>
      </c>
      <c r="D52" s="147"/>
      <c r="E52" s="214">
        <v>0</v>
      </c>
      <c r="F52" s="147"/>
      <c r="G52" s="214">
        <v>0</v>
      </c>
      <c r="H52" s="148"/>
      <c r="I52" s="214">
        <v>0</v>
      </c>
      <c r="J52" s="149"/>
      <c r="K52" s="214">
        <v>0</v>
      </c>
      <c r="L52" s="151"/>
      <c r="M52" s="150">
        <f aca="true" t="shared" si="0" ref="M52:M59">SUM(C52:K52)</f>
        <v>0</v>
      </c>
      <c r="O52" s="104"/>
    </row>
    <row r="53" spans="1:15" ht="12.75">
      <c r="A53" s="234" t="s">
        <v>29</v>
      </c>
      <c r="B53" s="142"/>
      <c r="C53" s="215">
        <v>0</v>
      </c>
      <c r="D53" s="151"/>
      <c r="E53" s="215">
        <v>0</v>
      </c>
      <c r="F53" s="151"/>
      <c r="G53" s="215">
        <v>0</v>
      </c>
      <c r="H53" s="151"/>
      <c r="I53" s="215">
        <v>0</v>
      </c>
      <c r="J53" s="151"/>
      <c r="K53" s="215">
        <v>0</v>
      </c>
      <c r="L53" s="151"/>
      <c r="M53" s="150">
        <f t="shared" si="0"/>
        <v>0</v>
      </c>
      <c r="O53" s="104"/>
    </row>
    <row r="54" spans="1:15" ht="12.75">
      <c r="A54" s="234" t="s">
        <v>30</v>
      </c>
      <c r="B54" s="142"/>
      <c r="C54" s="215">
        <v>0</v>
      </c>
      <c r="D54" s="151"/>
      <c r="E54" s="215">
        <v>0</v>
      </c>
      <c r="F54" s="151"/>
      <c r="G54" s="215">
        <v>0</v>
      </c>
      <c r="H54" s="151"/>
      <c r="I54" s="215">
        <v>0</v>
      </c>
      <c r="J54" s="151"/>
      <c r="K54" s="215">
        <v>0</v>
      </c>
      <c r="L54" s="151"/>
      <c r="M54" s="150">
        <f t="shared" si="0"/>
        <v>0</v>
      </c>
      <c r="O54" s="104"/>
    </row>
    <row r="55" spans="1:24" s="284" customFormat="1" ht="12.75">
      <c r="A55" s="236" t="s">
        <v>31</v>
      </c>
      <c r="B55" s="155"/>
      <c r="C55" s="215">
        <v>0</v>
      </c>
      <c r="D55" s="151"/>
      <c r="E55" s="215">
        <v>0</v>
      </c>
      <c r="F55" s="151"/>
      <c r="G55" s="215">
        <v>0</v>
      </c>
      <c r="H55" s="151"/>
      <c r="I55" s="215">
        <v>0</v>
      </c>
      <c r="J55" s="151"/>
      <c r="K55" s="215">
        <v>0</v>
      </c>
      <c r="L55" s="156"/>
      <c r="M55" s="150">
        <f t="shared" si="0"/>
        <v>0</v>
      </c>
      <c r="N55" s="283"/>
      <c r="O55" s="104"/>
      <c r="P55" s="104"/>
      <c r="Q55" s="104"/>
      <c r="R55" s="104"/>
      <c r="S55" s="104"/>
      <c r="T55" s="104"/>
      <c r="U55" s="104"/>
      <c r="V55" s="104"/>
      <c r="W55" s="104"/>
      <c r="X55" s="104"/>
    </row>
    <row r="56" spans="1:15" ht="12.75">
      <c r="A56" s="234" t="s">
        <v>32</v>
      </c>
      <c r="B56" s="142"/>
      <c r="C56" s="215">
        <v>0</v>
      </c>
      <c r="D56" s="151"/>
      <c r="E56" s="215">
        <v>0</v>
      </c>
      <c r="F56" s="151"/>
      <c r="G56" s="215">
        <v>0</v>
      </c>
      <c r="H56" s="151"/>
      <c r="I56" s="215">
        <v>0</v>
      </c>
      <c r="J56" s="151"/>
      <c r="K56" s="215">
        <v>0</v>
      </c>
      <c r="L56" s="151"/>
      <c r="M56" s="150">
        <f t="shared" si="0"/>
        <v>0</v>
      </c>
      <c r="O56" s="104"/>
    </row>
    <row r="57" spans="1:15" ht="12.75">
      <c r="A57" s="234" t="s">
        <v>33</v>
      </c>
      <c r="B57" s="142"/>
      <c r="C57" s="215">
        <v>0</v>
      </c>
      <c r="D57" s="151"/>
      <c r="E57" s="215">
        <v>0</v>
      </c>
      <c r="F57" s="151"/>
      <c r="G57" s="215">
        <v>0</v>
      </c>
      <c r="H57" s="151"/>
      <c r="I57" s="215">
        <v>0</v>
      </c>
      <c r="J57" s="151"/>
      <c r="K57" s="215">
        <v>0</v>
      </c>
      <c r="L57" s="151"/>
      <c r="M57" s="150">
        <f t="shared" si="0"/>
        <v>0</v>
      </c>
      <c r="O57" s="104"/>
    </row>
    <row r="58" spans="1:15" ht="12.75">
      <c r="A58" s="234" t="s">
        <v>25</v>
      </c>
      <c r="B58" s="142"/>
      <c r="C58" s="215">
        <v>0</v>
      </c>
      <c r="D58" s="151"/>
      <c r="E58" s="215">
        <v>0</v>
      </c>
      <c r="F58" s="151"/>
      <c r="G58" s="215">
        <v>0</v>
      </c>
      <c r="H58" s="151"/>
      <c r="I58" s="215">
        <v>0</v>
      </c>
      <c r="J58" s="151"/>
      <c r="K58" s="215">
        <v>0</v>
      </c>
      <c r="L58" s="151"/>
      <c r="M58" s="150">
        <f t="shared" si="0"/>
        <v>0</v>
      </c>
      <c r="O58" s="104"/>
    </row>
    <row r="59" spans="1:24" s="121" customFormat="1" ht="12.75">
      <c r="A59" s="235" t="s">
        <v>34</v>
      </c>
      <c r="B59" s="152"/>
      <c r="C59" s="150">
        <f>SUM(C52:C58)</f>
        <v>0</v>
      </c>
      <c r="D59" s="99"/>
      <c r="E59" s="150">
        <f>SUM(E52:E58)</f>
        <v>0</v>
      </c>
      <c r="F59" s="99"/>
      <c r="G59" s="150">
        <f>SUM(G52:G58)</f>
        <v>0</v>
      </c>
      <c r="H59" s="99"/>
      <c r="I59" s="150">
        <f>SUM(I52:I58)</f>
        <v>0</v>
      </c>
      <c r="J59" s="99"/>
      <c r="K59" s="150">
        <f>SUM(K52:K58)</f>
        <v>0</v>
      </c>
      <c r="L59" s="99"/>
      <c r="M59" s="150">
        <f t="shared" si="0"/>
        <v>0</v>
      </c>
      <c r="N59" s="282"/>
      <c r="O59" s="104"/>
      <c r="P59" s="104"/>
      <c r="Q59" s="104"/>
      <c r="R59" s="104"/>
      <c r="S59" s="104"/>
      <c r="T59" s="104"/>
      <c r="U59" s="104"/>
      <c r="V59" s="104"/>
      <c r="W59" s="104"/>
      <c r="X59" s="104"/>
    </row>
    <row r="60" spans="1:15" ht="12.75">
      <c r="A60" s="242"/>
      <c r="B60" s="142"/>
      <c r="C60" s="151"/>
      <c r="D60" s="151"/>
      <c r="E60" s="151"/>
      <c r="F60" s="151"/>
      <c r="G60" s="151"/>
      <c r="H60" s="151"/>
      <c r="I60" s="151"/>
      <c r="J60" s="151"/>
      <c r="K60" s="151"/>
      <c r="L60" s="151"/>
      <c r="M60" s="99"/>
      <c r="O60" s="104"/>
    </row>
    <row r="61" spans="1:15" ht="12.75">
      <c r="A61" s="235" t="s">
        <v>35</v>
      </c>
      <c r="B61" s="142"/>
      <c r="C61" s="151"/>
      <c r="D61" s="151"/>
      <c r="E61" s="151"/>
      <c r="F61" s="151"/>
      <c r="G61" s="151"/>
      <c r="H61" s="151"/>
      <c r="I61" s="151"/>
      <c r="J61" s="151"/>
      <c r="K61" s="151"/>
      <c r="L61" s="151"/>
      <c r="M61" s="99"/>
      <c r="O61" s="104"/>
    </row>
    <row r="62" spans="1:15" ht="12.75">
      <c r="A62" s="236" t="s">
        <v>36</v>
      </c>
      <c r="B62" s="142"/>
      <c r="C62" s="214">
        <v>0</v>
      </c>
      <c r="D62" s="147"/>
      <c r="E62" s="214">
        <v>0</v>
      </c>
      <c r="F62" s="147"/>
      <c r="G62" s="214">
        <v>0</v>
      </c>
      <c r="H62" s="148"/>
      <c r="I62" s="214">
        <v>0</v>
      </c>
      <c r="J62" s="149"/>
      <c r="K62" s="214">
        <v>0</v>
      </c>
      <c r="L62" s="151"/>
      <c r="M62" s="150">
        <f aca="true" t="shared" si="1" ref="M62:M68">SUM(C62:K62)</f>
        <v>0</v>
      </c>
      <c r="O62" s="104"/>
    </row>
    <row r="63" spans="1:24" s="284" customFormat="1" ht="12.75">
      <c r="A63" s="236" t="s">
        <v>37</v>
      </c>
      <c r="B63" s="155"/>
      <c r="C63" s="215">
        <v>0</v>
      </c>
      <c r="D63" s="151"/>
      <c r="E63" s="215">
        <v>0</v>
      </c>
      <c r="F63" s="151"/>
      <c r="G63" s="215">
        <v>0</v>
      </c>
      <c r="H63" s="151"/>
      <c r="I63" s="215">
        <v>0</v>
      </c>
      <c r="J63" s="151"/>
      <c r="K63" s="215">
        <v>0</v>
      </c>
      <c r="L63" s="156"/>
      <c r="M63" s="150">
        <f t="shared" si="1"/>
        <v>0</v>
      </c>
      <c r="N63" s="283"/>
      <c r="O63" s="104"/>
      <c r="P63" s="104"/>
      <c r="Q63" s="104"/>
      <c r="R63" s="104"/>
      <c r="S63" s="104"/>
      <c r="T63" s="104"/>
      <c r="U63" s="104"/>
      <c r="V63" s="104"/>
      <c r="W63" s="104"/>
      <c r="X63" s="104"/>
    </row>
    <row r="64" spans="1:24" s="284" customFormat="1" ht="12.75">
      <c r="A64" s="236" t="s">
        <v>38</v>
      </c>
      <c r="B64" s="155"/>
      <c r="C64" s="215">
        <v>0</v>
      </c>
      <c r="D64" s="151"/>
      <c r="E64" s="215">
        <v>0</v>
      </c>
      <c r="F64" s="151"/>
      <c r="G64" s="215">
        <v>0</v>
      </c>
      <c r="H64" s="151"/>
      <c r="I64" s="215">
        <v>0</v>
      </c>
      <c r="J64" s="151"/>
      <c r="K64" s="215">
        <v>0</v>
      </c>
      <c r="L64" s="156"/>
      <c r="M64" s="150">
        <f t="shared" si="1"/>
        <v>0</v>
      </c>
      <c r="N64" s="283"/>
      <c r="O64" s="104"/>
      <c r="P64" s="104"/>
      <c r="Q64" s="104"/>
      <c r="R64" s="104"/>
      <c r="S64" s="104"/>
      <c r="T64" s="104"/>
      <c r="U64" s="104"/>
      <c r="V64" s="104"/>
      <c r="W64" s="104"/>
      <c r="X64" s="104"/>
    </row>
    <row r="65" spans="1:24" s="284" customFormat="1" ht="12.75">
      <c r="A65" s="236" t="s">
        <v>39</v>
      </c>
      <c r="B65" s="155"/>
      <c r="C65" s="215">
        <v>0</v>
      </c>
      <c r="D65" s="151"/>
      <c r="E65" s="215">
        <v>0</v>
      </c>
      <c r="F65" s="151"/>
      <c r="G65" s="215">
        <v>0</v>
      </c>
      <c r="H65" s="151"/>
      <c r="I65" s="215">
        <v>0</v>
      </c>
      <c r="J65" s="151"/>
      <c r="K65" s="215">
        <v>0</v>
      </c>
      <c r="L65" s="156"/>
      <c r="M65" s="150">
        <f t="shared" si="1"/>
        <v>0</v>
      </c>
      <c r="N65" s="283"/>
      <c r="O65" s="104"/>
      <c r="P65" s="104"/>
      <c r="Q65" s="104"/>
      <c r="R65" s="104"/>
      <c r="S65" s="104"/>
      <c r="T65" s="104"/>
      <c r="U65" s="104"/>
      <c r="V65" s="104"/>
      <c r="W65" s="104"/>
      <c r="X65" s="104"/>
    </row>
    <row r="66" spans="1:24" s="284" customFormat="1" ht="12.75">
      <c r="A66" s="236" t="s">
        <v>40</v>
      </c>
      <c r="B66" s="155"/>
      <c r="C66" s="215">
        <v>0</v>
      </c>
      <c r="D66" s="151"/>
      <c r="E66" s="215">
        <v>0</v>
      </c>
      <c r="F66" s="151"/>
      <c r="G66" s="215">
        <v>0</v>
      </c>
      <c r="H66" s="151"/>
      <c r="I66" s="215">
        <v>0</v>
      </c>
      <c r="J66" s="151"/>
      <c r="K66" s="215">
        <v>0</v>
      </c>
      <c r="L66" s="156"/>
      <c r="M66" s="150">
        <f t="shared" si="1"/>
        <v>0</v>
      </c>
      <c r="N66" s="283"/>
      <c r="O66" s="104"/>
      <c r="P66" s="104"/>
      <c r="Q66" s="104"/>
      <c r="R66" s="104"/>
      <c r="S66" s="104"/>
      <c r="T66" s="104"/>
      <c r="U66" s="104"/>
      <c r="V66" s="104"/>
      <c r="W66" s="104"/>
      <c r="X66" s="104"/>
    </row>
    <row r="67" spans="1:24" s="284" customFormat="1" ht="12.75">
      <c r="A67" s="236" t="s">
        <v>25</v>
      </c>
      <c r="B67" s="155"/>
      <c r="C67" s="215">
        <v>0</v>
      </c>
      <c r="D67" s="151"/>
      <c r="E67" s="215">
        <v>0</v>
      </c>
      <c r="F67" s="151"/>
      <c r="G67" s="215">
        <v>0</v>
      </c>
      <c r="H67" s="151"/>
      <c r="I67" s="215">
        <v>0</v>
      </c>
      <c r="J67" s="151"/>
      <c r="K67" s="215">
        <v>0</v>
      </c>
      <c r="L67" s="156"/>
      <c r="M67" s="150">
        <f t="shared" si="1"/>
        <v>0</v>
      </c>
      <c r="N67" s="283"/>
      <c r="O67" s="104"/>
      <c r="P67" s="104"/>
      <c r="Q67" s="104"/>
      <c r="R67" s="104"/>
      <c r="S67" s="104"/>
      <c r="T67" s="104"/>
      <c r="U67" s="104"/>
      <c r="V67" s="104"/>
      <c r="W67" s="104"/>
      <c r="X67" s="104"/>
    </row>
    <row r="68" spans="1:24" s="121" customFormat="1" ht="12.75">
      <c r="A68" s="235" t="s">
        <v>41</v>
      </c>
      <c r="B68" s="152"/>
      <c r="C68" s="150">
        <f>SUM(C62:C67)</f>
        <v>0</v>
      </c>
      <c r="D68" s="99"/>
      <c r="E68" s="150">
        <f>SUM(E62:E67)</f>
        <v>0</v>
      </c>
      <c r="F68" s="99"/>
      <c r="G68" s="150">
        <f>SUM(G62:G67)</f>
        <v>0</v>
      </c>
      <c r="H68" s="99"/>
      <c r="I68" s="150">
        <f>SUM(I62:I67)</f>
        <v>0</v>
      </c>
      <c r="J68" s="99"/>
      <c r="K68" s="150">
        <f>SUM(K62:K67)</f>
        <v>0</v>
      </c>
      <c r="L68" s="99"/>
      <c r="M68" s="150">
        <f t="shared" si="1"/>
        <v>0</v>
      </c>
      <c r="N68" s="282"/>
      <c r="O68" s="104"/>
      <c r="P68" s="104"/>
      <c r="Q68" s="104"/>
      <c r="R68" s="104"/>
      <c r="S68" s="104"/>
      <c r="T68" s="104"/>
      <c r="U68" s="104"/>
      <c r="V68" s="104"/>
      <c r="W68" s="104"/>
      <c r="X68" s="104"/>
    </row>
    <row r="69" spans="1:15" ht="12.75">
      <c r="A69" s="243"/>
      <c r="B69" s="142"/>
      <c r="C69" s="151"/>
      <c r="D69" s="151"/>
      <c r="E69" s="151"/>
      <c r="F69" s="151"/>
      <c r="G69" s="151"/>
      <c r="H69" s="151"/>
      <c r="I69" s="151"/>
      <c r="J69" s="151"/>
      <c r="K69" s="151"/>
      <c r="L69" s="151"/>
      <c r="M69" s="99"/>
      <c r="O69" s="104"/>
    </row>
    <row r="70" spans="1:24" s="284" customFormat="1" ht="12.75">
      <c r="A70" s="235" t="s">
        <v>42</v>
      </c>
      <c r="B70" s="155"/>
      <c r="C70" s="156"/>
      <c r="D70" s="156"/>
      <c r="E70" s="156"/>
      <c r="F70" s="156"/>
      <c r="G70" s="156"/>
      <c r="H70" s="156"/>
      <c r="I70" s="156"/>
      <c r="J70" s="156"/>
      <c r="K70" s="156"/>
      <c r="L70" s="156"/>
      <c r="M70" s="99"/>
      <c r="N70" s="283"/>
      <c r="O70" s="104"/>
      <c r="P70" s="104"/>
      <c r="Q70" s="104"/>
      <c r="R70" s="104"/>
      <c r="S70" s="104"/>
      <c r="T70" s="104"/>
      <c r="U70" s="104"/>
      <c r="V70" s="104"/>
      <c r="W70" s="104"/>
      <c r="X70" s="104"/>
    </row>
    <row r="71" spans="1:24" s="284" customFormat="1" ht="12.75">
      <c r="A71" s="154" t="s">
        <v>43</v>
      </c>
      <c r="B71" s="155"/>
      <c r="C71" s="214">
        <v>0</v>
      </c>
      <c r="D71" s="147"/>
      <c r="E71" s="214">
        <v>0</v>
      </c>
      <c r="F71" s="147"/>
      <c r="G71" s="214">
        <v>0</v>
      </c>
      <c r="H71" s="148"/>
      <c r="I71" s="214">
        <v>0</v>
      </c>
      <c r="J71" s="149"/>
      <c r="K71" s="214">
        <v>0</v>
      </c>
      <c r="L71" s="156"/>
      <c r="M71" s="150">
        <f>SUM(C71:K71)</f>
        <v>0</v>
      </c>
      <c r="N71" s="283"/>
      <c r="O71" s="104"/>
      <c r="P71" s="104"/>
      <c r="Q71" s="104"/>
      <c r="R71" s="104"/>
      <c r="S71" s="104"/>
      <c r="T71" s="104"/>
      <c r="U71" s="104"/>
      <c r="V71" s="104"/>
      <c r="W71" s="104"/>
      <c r="X71" s="104"/>
    </row>
    <row r="72" spans="1:24" s="284" customFormat="1" ht="12.75">
      <c r="A72" s="154" t="s">
        <v>44</v>
      </c>
      <c r="B72" s="155"/>
      <c r="C72" s="215">
        <v>0</v>
      </c>
      <c r="D72" s="151"/>
      <c r="E72" s="215">
        <v>0</v>
      </c>
      <c r="F72" s="151"/>
      <c r="G72" s="215">
        <v>0</v>
      </c>
      <c r="H72" s="151"/>
      <c r="I72" s="215">
        <v>0</v>
      </c>
      <c r="J72" s="151"/>
      <c r="K72" s="215">
        <v>0</v>
      </c>
      <c r="L72" s="156"/>
      <c r="M72" s="150">
        <f>SUM(C72:K72)</f>
        <v>0</v>
      </c>
      <c r="N72" s="283"/>
      <c r="O72" s="104"/>
      <c r="P72" s="104"/>
      <c r="Q72" s="104"/>
      <c r="R72" s="104"/>
      <c r="S72" s="104"/>
      <c r="T72" s="104"/>
      <c r="U72" s="104"/>
      <c r="V72" s="104"/>
      <c r="W72" s="104"/>
      <c r="X72" s="104"/>
    </row>
    <row r="73" spans="1:24" s="284" customFormat="1" ht="12.75">
      <c r="A73" s="154" t="s">
        <v>45</v>
      </c>
      <c r="B73" s="155"/>
      <c r="C73" s="215">
        <v>0</v>
      </c>
      <c r="D73" s="151"/>
      <c r="E73" s="215">
        <v>0</v>
      </c>
      <c r="F73" s="151"/>
      <c r="G73" s="215">
        <v>0</v>
      </c>
      <c r="H73" s="151"/>
      <c r="I73" s="215">
        <v>0</v>
      </c>
      <c r="J73" s="151"/>
      <c r="K73" s="215">
        <v>0</v>
      </c>
      <c r="L73" s="156"/>
      <c r="M73" s="150">
        <f>SUM(C73:K73)</f>
        <v>0</v>
      </c>
      <c r="N73" s="283"/>
      <c r="O73" s="104"/>
      <c r="P73" s="104"/>
      <c r="Q73" s="104"/>
      <c r="R73" s="104"/>
      <c r="S73" s="104"/>
      <c r="T73" s="104"/>
      <c r="U73" s="104"/>
      <c r="V73" s="104"/>
      <c r="W73" s="104"/>
      <c r="X73" s="104"/>
    </row>
    <row r="74" spans="1:24" s="284" customFormat="1" ht="12.75">
      <c r="A74" s="154" t="s">
        <v>25</v>
      </c>
      <c r="B74" s="155"/>
      <c r="C74" s="215">
        <v>0</v>
      </c>
      <c r="D74" s="151"/>
      <c r="E74" s="215">
        <v>0</v>
      </c>
      <c r="F74" s="151"/>
      <c r="G74" s="215">
        <v>0</v>
      </c>
      <c r="H74" s="151"/>
      <c r="I74" s="215">
        <v>0</v>
      </c>
      <c r="J74" s="151"/>
      <c r="K74" s="215">
        <v>0</v>
      </c>
      <c r="L74" s="156"/>
      <c r="M74" s="150">
        <f>SUM(C74:K74)</f>
        <v>0</v>
      </c>
      <c r="N74" s="283"/>
      <c r="O74" s="104"/>
      <c r="P74" s="104"/>
      <c r="Q74" s="104"/>
      <c r="R74" s="104"/>
      <c r="S74" s="104"/>
      <c r="T74" s="104"/>
      <c r="U74" s="104"/>
      <c r="V74" s="104"/>
      <c r="W74" s="104"/>
      <c r="X74" s="104"/>
    </row>
    <row r="75" spans="1:24" s="286" customFormat="1" ht="12.75">
      <c r="A75" s="153" t="s">
        <v>46</v>
      </c>
      <c r="B75" s="152"/>
      <c r="C75" s="150">
        <f>SUM(C71:C74)</f>
        <v>0</v>
      </c>
      <c r="D75" s="99"/>
      <c r="E75" s="150">
        <f>SUM(E71:E74)</f>
        <v>0</v>
      </c>
      <c r="F75" s="99"/>
      <c r="G75" s="150">
        <f>SUM(G71:G74)</f>
        <v>0</v>
      </c>
      <c r="H75" s="99"/>
      <c r="I75" s="150">
        <f>SUM(I71:I74)</f>
        <v>0</v>
      </c>
      <c r="J75" s="99"/>
      <c r="K75" s="150">
        <f>SUM(K71:K74)</f>
        <v>0</v>
      </c>
      <c r="L75" s="99"/>
      <c r="M75" s="150">
        <f>SUM(C75:K75)</f>
        <v>0</v>
      </c>
      <c r="N75" s="285"/>
      <c r="O75" s="104"/>
      <c r="P75" s="104"/>
      <c r="Q75" s="104"/>
      <c r="R75" s="104"/>
      <c r="S75" s="104"/>
      <c r="T75" s="104"/>
      <c r="U75" s="104"/>
      <c r="V75" s="104"/>
      <c r="W75" s="104"/>
      <c r="X75" s="104"/>
    </row>
    <row r="76" spans="1:24" s="284" customFormat="1" ht="12.75">
      <c r="A76" s="158"/>
      <c r="B76" s="155"/>
      <c r="C76" s="156"/>
      <c r="D76" s="156"/>
      <c r="E76" s="156"/>
      <c r="F76" s="156"/>
      <c r="G76" s="156"/>
      <c r="H76" s="156"/>
      <c r="I76" s="156"/>
      <c r="J76" s="156"/>
      <c r="K76" s="156"/>
      <c r="L76" s="156"/>
      <c r="M76" s="99"/>
      <c r="N76" s="283"/>
      <c r="O76" s="104"/>
      <c r="P76" s="104"/>
      <c r="Q76" s="104"/>
      <c r="R76" s="104"/>
      <c r="S76" s="104"/>
      <c r="T76" s="104"/>
      <c r="U76" s="104"/>
      <c r="V76" s="104"/>
      <c r="W76" s="104"/>
      <c r="X76" s="104"/>
    </row>
    <row r="77" spans="1:15" ht="12.75">
      <c r="A77" s="153" t="s">
        <v>47</v>
      </c>
      <c r="B77" s="155"/>
      <c r="C77" s="156"/>
      <c r="D77" s="156"/>
      <c r="E77" s="156"/>
      <c r="F77" s="156"/>
      <c r="G77" s="156"/>
      <c r="H77" s="156"/>
      <c r="I77" s="156"/>
      <c r="J77" s="156"/>
      <c r="K77" s="156"/>
      <c r="L77" s="156"/>
      <c r="M77" s="99"/>
      <c r="O77" s="104"/>
    </row>
    <row r="78" spans="1:24" s="284" customFormat="1" ht="12.75">
      <c r="A78" s="154" t="s">
        <v>48</v>
      </c>
      <c r="B78" s="155"/>
      <c r="C78" s="214">
        <v>0</v>
      </c>
      <c r="D78" s="147"/>
      <c r="E78" s="214">
        <v>0</v>
      </c>
      <c r="F78" s="147"/>
      <c r="G78" s="214">
        <v>0</v>
      </c>
      <c r="H78" s="148"/>
      <c r="I78" s="214">
        <v>0</v>
      </c>
      <c r="J78" s="149"/>
      <c r="K78" s="214">
        <v>0</v>
      </c>
      <c r="L78" s="156"/>
      <c r="M78" s="150">
        <f aca="true" t="shared" si="2" ref="M78:M84">SUM(C78:K78)</f>
        <v>0</v>
      </c>
      <c r="N78" s="283"/>
      <c r="O78" s="104"/>
      <c r="P78" s="104"/>
      <c r="Q78" s="104"/>
      <c r="R78" s="104"/>
      <c r="S78" s="104"/>
      <c r="T78" s="104"/>
      <c r="U78" s="104"/>
      <c r="V78" s="104"/>
      <c r="W78" s="104"/>
      <c r="X78" s="104"/>
    </row>
    <row r="79" spans="1:15" ht="12.75">
      <c r="A79" s="154" t="s">
        <v>49</v>
      </c>
      <c r="B79" s="155"/>
      <c r="C79" s="215">
        <v>0</v>
      </c>
      <c r="D79" s="151"/>
      <c r="E79" s="215">
        <v>0</v>
      </c>
      <c r="F79" s="151"/>
      <c r="G79" s="215">
        <v>0</v>
      </c>
      <c r="H79" s="151"/>
      <c r="I79" s="215">
        <v>0</v>
      </c>
      <c r="J79" s="151"/>
      <c r="K79" s="215">
        <v>0</v>
      </c>
      <c r="L79" s="156"/>
      <c r="M79" s="150">
        <f t="shared" si="2"/>
        <v>0</v>
      </c>
      <c r="O79" s="104"/>
    </row>
    <row r="80" spans="1:15" ht="12.75">
      <c r="A80" s="154" t="s">
        <v>45</v>
      </c>
      <c r="B80" s="155"/>
      <c r="C80" s="215">
        <v>0</v>
      </c>
      <c r="D80" s="151"/>
      <c r="E80" s="215">
        <v>0</v>
      </c>
      <c r="F80" s="151"/>
      <c r="G80" s="215">
        <v>0</v>
      </c>
      <c r="H80" s="151"/>
      <c r="I80" s="215">
        <v>0</v>
      </c>
      <c r="J80" s="151"/>
      <c r="K80" s="215">
        <v>0</v>
      </c>
      <c r="L80" s="156"/>
      <c r="M80" s="150">
        <f t="shared" si="2"/>
        <v>0</v>
      </c>
      <c r="O80" s="104"/>
    </row>
    <row r="81" spans="1:15" ht="12.75">
      <c r="A81" s="154" t="s">
        <v>50</v>
      </c>
      <c r="B81" s="155"/>
      <c r="C81" s="215">
        <v>0</v>
      </c>
      <c r="D81" s="151"/>
      <c r="E81" s="215">
        <v>0</v>
      </c>
      <c r="F81" s="151"/>
      <c r="G81" s="215">
        <v>0</v>
      </c>
      <c r="H81" s="151"/>
      <c r="I81" s="215">
        <v>0</v>
      </c>
      <c r="J81" s="151"/>
      <c r="K81" s="215">
        <v>0</v>
      </c>
      <c r="L81" s="156"/>
      <c r="M81" s="150">
        <f t="shared" si="2"/>
        <v>0</v>
      </c>
      <c r="O81" s="104"/>
    </row>
    <row r="82" spans="1:15" ht="12.75">
      <c r="A82" s="154" t="s">
        <v>51</v>
      </c>
      <c r="B82" s="155"/>
      <c r="C82" s="215">
        <v>0</v>
      </c>
      <c r="D82" s="151"/>
      <c r="E82" s="215">
        <v>0</v>
      </c>
      <c r="F82" s="151"/>
      <c r="G82" s="215">
        <v>0</v>
      </c>
      <c r="H82" s="151"/>
      <c r="I82" s="215">
        <v>0</v>
      </c>
      <c r="J82" s="151"/>
      <c r="K82" s="215">
        <v>0</v>
      </c>
      <c r="L82" s="156"/>
      <c r="M82" s="150">
        <f t="shared" si="2"/>
        <v>0</v>
      </c>
      <c r="O82" s="104"/>
    </row>
    <row r="83" spans="1:24" s="121" customFormat="1" ht="12.75">
      <c r="A83" s="154" t="s">
        <v>25</v>
      </c>
      <c r="B83" s="152"/>
      <c r="C83" s="215">
        <v>0</v>
      </c>
      <c r="D83" s="151"/>
      <c r="E83" s="215">
        <v>0</v>
      </c>
      <c r="F83" s="151"/>
      <c r="G83" s="215">
        <v>0</v>
      </c>
      <c r="H83" s="151"/>
      <c r="I83" s="215">
        <v>0</v>
      </c>
      <c r="J83" s="151"/>
      <c r="K83" s="215">
        <v>0</v>
      </c>
      <c r="L83" s="99"/>
      <c r="M83" s="150">
        <f t="shared" si="2"/>
        <v>0</v>
      </c>
      <c r="N83" s="282"/>
      <c r="O83" s="104"/>
      <c r="P83" s="104"/>
      <c r="Q83" s="104"/>
      <c r="R83" s="104"/>
      <c r="S83" s="104"/>
      <c r="T83" s="104"/>
      <c r="U83" s="104"/>
      <c r="V83" s="104"/>
      <c r="W83" s="104"/>
      <c r="X83" s="104"/>
    </row>
    <row r="84" spans="1:24" s="121" customFormat="1" ht="12.75">
      <c r="A84" s="153" t="s">
        <v>52</v>
      </c>
      <c r="B84" s="152"/>
      <c r="C84" s="150">
        <f>SUM(C78:C83)</f>
        <v>0</v>
      </c>
      <c r="D84" s="99"/>
      <c r="E84" s="150">
        <f>SUM(E78:E83)</f>
        <v>0</v>
      </c>
      <c r="F84" s="99"/>
      <c r="G84" s="150">
        <f>SUM(G78:G83)</f>
        <v>0</v>
      </c>
      <c r="H84" s="99"/>
      <c r="I84" s="150">
        <f>SUM(I78:I83)</f>
        <v>0</v>
      </c>
      <c r="J84" s="99"/>
      <c r="K84" s="150">
        <f>SUM(K78:K83)</f>
        <v>0</v>
      </c>
      <c r="L84" s="99"/>
      <c r="M84" s="150">
        <f t="shared" si="2"/>
        <v>0</v>
      </c>
      <c r="N84" s="282"/>
      <c r="O84" s="104"/>
      <c r="P84" s="104"/>
      <c r="Q84" s="104"/>
      <c r="R84" s="104"/>
      <c r="S84" s="104"/>
      <c r="T84" s="104"/>
      <c r="U84" s="104"/>
      <c r="V84" s="104"/>
      <c r="W84" s="104"/>
      <c r="X84" s="104"/>
    </row>
    <row r="85" spans="1:15" ht="12.75">
      <c r="A85" s="157"/>
      <c r="B85" s="155"/>
      <c r="C85" s="156"/>
      <c r="D85" s="156"/>
      <c r="E85" s="156"/>
      <c r="F85" s="156"/>
      <c r="G85" s="156"/>
      <c r="H85" s="156"/>
      <c r="I85" s="156"/>
      <c r="J85" s="156"/>
      <c r="K85" s="156"/>
      <c r="L85" s="156"/>
      <c r="M85" s="99"/>
      <c r="O85" s="104"/>
    </row>
    <row r="86" spans="1:15" ht="12.75">
      <c r="A86" s="153" t="s">
        <v>53</v>
      </c>
      <c r="B86" s="155"/>
      <c r="C86" s="156"/>
      <c r="D86" s="156"/>
      <c r="E86" s="156"/>
      <c r="F86" s="156"/>
      <c r="G86" s="156"/>
      <c r="H86" s="156"/>
      <c r="I86" s="156"/>
      <c r="J86" s="156"/>
      <c r="K86" s="156"/>
      <c r="L86" s="156"/>
      <c r="M86" s="99"/>
      <c r="N86" s="283"/>
      <c r="O86" s="104"/>
    </row>
    <row r="87" spans="1:24" s="284" customFormat="1" ht="12.75">
      <c r="A87" s="154" t="s">
        <v>54</v>
      </c>
      <c r="B87" s="155"/>
      <c r="C87" s="214">
        <v>0</v>
      </c>
      <c r="D87" s="147"/>
      <c r="E87" s="214">
        <v>0</v>
      </c>
      <c r="F87" s="147"/>
      <c r="G87" s="214">
        <v>0</v>
      </c>
      <c r="H87" s="148"/>
      <c r="I87" s="214">
        <v>0</v>
      </c>
      <c r="J87" s="149"/>
      <c r="K87" s="214">
        <v>0</v>
      </c>
      <c r="L87" s="156"/>
      <c r="M87" s="150">
        <f>SUM(C87:K87)</f>
        <v>0</v>
      </c>
      <c r="N87" s="283"/>
      <c r="O87" s="104"/>
      <c r="P87" s="104"/>
      <c r="Q87" s="104"/>
      <c r="R87" s="104"/>
      <c r="S87" s="104"/>
      <c r="T87" s="104"/>
      <c r="U87" s="104"/>
      <c r="V87" s="104"/>
      <c r="W87" s="104"/>
      <c r="X87" s="104"/>
    </row>
    <row r="88" spans="1:24" s="284" customFormat="1" ht="12.75">
      <c r="A88" s="154" t="s">
        <v>55</v>
      </c>
      <c r="B88" s="155"/>
      <c r="C88" s="215">
        <v>0</v>
      </c>
      <c r="D88" s="151"/>
      <c r="E88" s="215">
        <v>0</v>
      </c>
      <c r="F88" s="151"/>
      <c r="G88" s="215">
        <v>0</v>
      </c>
      <c r="H88" s="151"/>
      <c r="I88" s="215">
        <v>0</v>
      </c>
      <c r="J88" s="151"/>
      <c r="K88" s="215">
        <v>0</v>
      </c>
      <c r="L88" s="156"/>
      <c r="M88" s="150">
        <f>SUM(C88:K88)</f>
        <v>0</v>
      </c>
      <c r="N88" s="283"/>
      <c r="O88" s="104"/>
      <c r="P88" s="104"/>
      <c r="Q88" s="104"/>
      <c r="R88" s="104"/>
      <c r="S88" s="104"/>
      <c r="T88" s="104"/>
      <c r="U88" s="104"/>
      <c r="V88" s="104"/>
      <c r="W88" s="104"/>
      <c r="X88" s="104"/>
    </row>
    <row r="89" spans="1:24" s="284" customFormat="1" ht="12.75">
      <c r="A89" s="154" t="s">
        <v>56</v>
      </c>
      <c r="B89" s="155"/>
      <c r="C89" s="215">
        <v>0</v>
      </c>
      <c r="D89" s="151"/>
      <c r="E89" s="215">
        <v>0</v>
      </c>
      <c r="F89" s="151"/>
      <c r="G89" s="215">
        <v>0</v>
      </c>
      <c r="H89" s="151"/>
      <c r="I89" s="215">
        <v>0</v>
      </c>
      <c r="J89" s="151"/>
      <c r="K89" s="215">
        <v>0</v>
      </c>
      <c r="L89" s="156"/>
      <c r="M89" s="150">
        <f>SUM(C89:K89)</f>
        <v>0</v>
      </c>
      <c r="N89" s="283"/>
      <c r="O89" s="104"/>
      <c r="P89" s="104"/>
      <c r="Q89" s="104"/>
      <c r="R89" s="104"/>
      <c r="S89" s="104"/>
      <c r="T89" s="104"/>
      <c r="U89" s="104"/>
      <c r="V89" s="104"/>
      <c r="W89" s="104"/>
      <c r="X89" s="104"/>
    </row>
    <row r="90" spans="1:24" s="286" customFormat="1" ht="12.75">
      <c r="A90" s="153" t="s">
        <v>57</v>
      </c>
      <c r="B90" s="152"/>
      <c r="C90" s="150">
        <f>SUM(C87:C89)</f>
        <v>0</v>
      </c>
      <c r="D90" s="99"/>
      <c r="E90" s="150">
        <f>SUM(E87:E89)</f>
        <v>0</v>
      </c>
      <c r="F90" s="99"/>
      <c r="G90" s="150">
        <f>SUM(G87:G89)</f>
        <v>0</v>
      </c>
      <c r="H90" s="99"/>
      <c r="I90" s="150">
        <f>SUM(I87:I89)</f>
        <v>0</v>
      </c>
      <c r="J90" s="99"/>
      <c r="K90" s="150">
        <f>SUM(K87:K89)</f>
        <v>0</v>
      </c>
      <c r="L90" s="99"/>
      <c r="M90" s="150">
        <f>SUM(C90:K90)</f>
        <v>0</v>
      </c>
      <c r="N90" s="285"/>
      <c r="O90" s="104"/>
      <c r="P90" s="104"/>
      <c r="Q90" s="104"/>
      <c r="R90" s="104"/>
      <c r="S90" s="104"/>
      <c r="T90" s="104"/>
      <c r="U90" s="104"/>
      <c r="V90" s="104"/>
      <c r="W90" s="104"/>
      <c r="X90" s="104"/>
    </row>
    <row r="91" spans="1:15" ht="12.75">
      <c r="A91" s="157"/>
      <c r="B91" s="155"/>
      <c r="C91" s="156"/>
      <c r="D91" s="156"/>
      <c r="E91" s="156"/>
      <c r="F91" s="156"/>
      <c r="G91" s="156"/>
      <c r="H91" s="156"/>
      <c r="I91" s="156"/>
      <c r="J91" s="156"/>
      <c r="K91" s="156"/>
      <c r="L91" s="156"/>
      <c r="M91" s="99"/>
      <c r="O91" s="104"/>
    </row>
    <row r="92" spans="1:15" ht="12.75">
      <c r="A92" s="153" t="s">
        <v>58</v>
      </c>
      <c r="B92" s="155"/>
      <c r="C92" s="156"/>
      <c r="D92" s="156"/>
      <c r="E92" s="156"/>
      <c r="F92" s="156"/>
      <c r="G92" s="156"/>
      <c r="H92" s="156"/>
      <c r="I92" s="156"/>
      <c r="J92" s="156"/>
      <c r="K92" s="156"/>
      <c r="L92" s="156"/>
      <c r="M92" s="99"/>
      <c r="O92" s="104"/>
    </row>
    <row r="93" spans="1:15" ht="12.75">
      <c r="A93" s="146" t="s">
        <v>59</v>
      </c>
      <c r="B93" s="142"/>
      <c r="C93" s="214">
        <v>0</v>
      </c>
      <c r="D93" s="147"/>
      <c r="E93" s="214">
        <v>0</v>
      </c>
      <c r="F93" s="147"/>
      <c r="G93" s="214">
        <v>0</v>
      </c>
      <c r="H93" s="148"/>
      <c r="I93" s="214">
        <v>0</v>
      </c>
      <c r="J93" s="149"/>
      <c r="K93" s="214">
        <v>0</v>
      </c>
      <c r="L93" s="151"/>
      <c r="M93" s="150">
        <f>SUM(C93:K93)</f>
        <v>0</v>
      </c>
      <c r="O93" s="104"/>
    </row>
    <row r="94" spans="1:15" ht="12.75">
      <c r="A94" s="146" t="s">
        <v>60</v>
      </c>
      <c r="B94" s="142"/>
      <c r="C94" s="215">
        <v>0</v>
      </c>
      <c r="D94" s="151"/>
      <c r="E94" s="215">
        <v>0</v>
      </c>
      <c r="F94" s="151"/>
      <c r="G94" s="215">
        <v>0</v>
      </c>
      <c r="H94" s="151"/>
      <c r="I94" s="215">
        <v>0</v>
      </c>
      <c r="J94" s="151"/>
      <c r="K94" s="215">
        <v>0</v>
      </c>
      <c r="L94" s="151"/>
      <c r="M94" s="150">
        <f>SUM(C94:K94)</f>
        <v>0</v>
      </c>
      <c r="O94" s="104"/>
    </row>
    <row r="95" spans="1:15" ht="12.75">
      <c r="A95" s="146" t="s">
        <v>61</v>
      </c>
      <c r="B95" s="142"/>
      <c r="C95" s="215">
        <v>0</v>
      </c>
      <c r="D95" s="151"/>
      <c r="E95" s="215">
        <v>0</v>
      </c>
      <c r="F95" s="151"/>
      <c r="G95" s="215">
        <v>0</v>
      </c>
      <c r="H95" s="151"/>
      <c r="I95" s="215">
        <v>0</v>
      </c>
      <c r="J95" s="151"/>
      <c r="K95" s="215">
        <v>0</v>
      </c>
      <c r="L95" s="151"/>
      <c r="M95" s="150">
        <f>SUM(C95:K95)</f>
        <v>0</v>
      </c>
      <c r="O95" s="104"/>
    </row>
    <row r="96" spans="1:15" ht="12.75">
      <c r="A96" s="154" t="s">
        <v>25</v>
      </c>
      <c r="B96" s="142"/>
      <c r="C96" s="215">
        <v>0</v>
      </c>
      <c r="D96" s="151"/>
      <c r="E96" s="215">
        <v>0</v>
      </c>
      <c r="F96" s="151"/>
      <c r="G96" s="215">
        <v>0</v>
      </c>
      <c r="H96" s="151"/>
      <c r="I96" s="215">
        <v>0</v>
      </c>
      <c r="J96" s="151"/>
      <c r="K96" s="215">
        <v>0</v>
      </c>
      <c r="L96" s="151"/>
      <c r="M96" s="150">
        <f>SUM(C96:K96)</f>
        <v>0</v>
      </c>
      <c r="O96" s="104"/>
    </row>
    <row r="97" spans="1:24" s="286" customFormat="1" ht="12.75">
      <c r="A97" s="153" t="s">
        <v>62</v>
      </c>
      <c r="B97" s="152"/>
      <c r="C97" s="150">
        <f>SUM(C93:C96)</f>
        <v>0</v>
      </c>
      <c r="D97" s="99"/>
      <c r="E97" s="150">
        <f>SUM(E93:E96)</f>
        <v>0</v>
      </c>
      <c r="F97" s="99"/>
      <c r="G97" s="150">
        <f>SUM(G93:G96)</f>
        <v>0</v>
      </c>
      <c r="H97" s="99"/>
      <c r="I97" s="150">
        <f>SUM(I93:I96)</f>
        <v>0</v>
      </c>
      <c r="J97" s="99"/>
      <c r="K97" s="150">
        <f>SUM(K93:K96)</f>
        <v>0</v>
      </c>
      <c r="L97" s="99"/>
      <c r="M97" s="150">
        <f>SUM(C97:K97)</f>
        <v>0</v>
      </c>
      <c r="N97" s="285"/>
      <c r="O97" s="104"/>
      <c r="P97" s="104"/>
      <c r="Q97" s="104"/>
      <c r="R97" s="104"/>
      <c r="S97" s="104"/>
      <c r="T97" s="104"/>
      <c r="U97" s="104"/>
      <c r="V97" s="104"/>
      <c r="W97" s="104"/>
      <c r="X97" s="104"/>
    </row>
    <row r="98" spans="1:15" ht="12.75">
      <c r="A98" s="125"/>
      <c r="B98" s="142"/>
      <c r="C98" s="151"/>
      <c r="D98" s="151"/>
      <c r="E98" s="151"/>
      <c r="F98" s="151"/>
      <c r="G98" s="151"/>
      <c r="H98" s="151"/>
      <c r="I98" s="151"/>
      <c r="J98" s="151"/>
      <c r="K98" s="151"/>
      <c r="L98" s="151"/>
      <c r="M98" s="99"/>
      <c r="O98" s="104"/>
    </row>
    <row r="99" spans="1:15" ht="12.75">
      <c r="A99" s="125"/>
      <c r="B99" s="142"/>
      <c r="C99" s="151"/>
      <c r="D99" s="151"/>
      <c r="E99" s="151"/>
      <c r="F99" s="151"/>
      <c r="G99" s="151"/>
      <c r="H99" s="151"/>
      <c r="I99" s="151"/>
      <c r="J99" s="151"/>
      <c r="K99" s="151"/>
      <c r="L99" s="151"/>
      <c r="M99" s="99"/>
      <c r="O99" s="104"/>
    </row>
    <row r="100" spans="1:24" s="121" customFormat="1" ht="12.75">
      <c r="A100" s="145" t="s">
        <v>63</v>
      </c>
      <c r="B100" s="152"/>
      <c r="C100" s="150">
        <f>C14+C21+C28+C35+C42+C49+C59+C68+C75+C84+C90+C97</f>
        <v>0</v>
      </c>
      <c r="D100" s="99"/>
      <c r="E100" s="150">
        <f>E14+E21+E28+E35+E42+E49+E59+E68+E75+E84+E90+E97</f>
        <v>0</v>
      </c>
      <c r="F100" s="99"/>
      <c r="G100" s="150">
        <f>G14+G21+G28+G35+G42+G49+G59+G68+G75+G84+G90+G97</f>
        <v>0</v>
      </c>
      <c r="H100" s="99"/>
      <c r="I100" s="150">
        <f>I14+I21+I28+I35+I42+I49+I59+I68+I75+I84+I90+I97</f>
        <v>0</v>
      </c>
      <c r="J100" s="99"/>
      <c r="K100" s="150">
        <f>K14+K21+K28+K35+K42+K49+K59+K68+K75+K84+K90+K97</f>
        <v>0</v>
      </c>
      <c r="L100" s="99"/>
      <c r="M100" s="150">
        <f>SUM(C100:K100)</f>
        <v>0</v>
      </c>
      <c r="N100" s="282"/>
      <c r="O100" s="104"/>
      <c r="P100" s="104"/>
      <c r="Q100" s="104"/>
      <c r="R100" s="104"/>
      <c r="S100" s="104"/>
      <c r="T100" s="104"/>
      <c r="U100" s="104"/>
      <c r="V100" s="104"/>
      <c r="W100" s="104"/>
      <c r="X100" s="104"/>
    </row>
    <row r="101" spans="1:24" s="121" customFormat="1" ht="12.75">
      <c r="A101" s="145" t="s">
        <v>64</v>
      </c>
      <c r="B101" s="152"/>
      <c r="C101" s="159" t="str">
        <f>IF(C185=0,"",C100/C185)</f>
        <v/>
      </c>
      <c r="D101" s="160"/>
      <c r="E101" s="159" t="str">
        <f>IF(E185=0,"",E100/E185)</f>
        <v/>
      </c>
      <c r="F101" s="160"/>
      <c r="G101" s="159" t="str">
        <f>IF(G185=0,"",G100/G185)</f>
        <v/>
      </c>
      <c r="H101" s="160"/>
      <c r="I101" s="159" t="str">
        <f>IF(I185=0,"",I100/I185)</f>
        <v/>
      </c>
      <c r="J101" s="160"/>
      <c r="K101" s="159" t="str">
        <f>IF(K185=0,"",K100/K185)</f>
        <v/>
      </c>
      <c r="L101" s="160"/>
      <c r="M101" s="159" t="str">
        <f>IF(M185=0,"",M100/M185)</f>
        <v/>
      </c>
      <c r="N101" s="282"/>
      <c r="O101" s="104"/>
      <c r="P101" s="104"/>
      <c r="Q101" s="104"/>
      <c r="R101" s="104"/>
      <c r="S101" s="104"/>
      <c r="T101" s="104"/>
      <c r="U101" s="104"/>
      <c r="V101" s="104"/>
      <c r="W101" s="104"/>
      <c r="X101" s="104"/>
    </row>
    <row r="102" spans="1:15" ht="18.75" customHeight="1">
      <c r="A102" s="141" t="s">
        <v>218</v>
      </c>
      <c r="B102" s="142"/>
      <c r="C102" s="99"/>
      <c r="D102" s="99"/>
      <c r="E102" s="99"/>
      <c r="F102" s="99"/>
      <c r="G102" s="99"/>
      <c r="H102" s="99"/>
      <c r="I102" s="99"/>
      <c r="J102" s="99"/>
      <c r="K102" s="99"/>
      <c r="L102" s="99"/>
      <c r="M102" s="99"/>
      <c r="O102" s="104"/>
    </row>
    <row r="103" spans="1:24" s="286" customFormat="1" ht="12.75">
      <c r="A103" s="145" t="s">
        <v>22</v>
      </c>
      <c r="B103" s="175"/>
      <c r="C103" s="177"/>
      <c r="D103" s="178"/>
      <c r="E103" s="177"/>
      <c r="F103" s="178"/>
      <c r="G103" s="177"/>
      <c r="H103" s="178"/>
      <c r="I103" s="177"/>
      <c r="J103" s="98"/>
      <c r="K103" s="177"/>
      <c r="L103" s="98"/>
      <c r="M103" s="97"/>
      <c r="N103" s="285"/>
      <c r="O103" s="104"/>
      <c r="P103" s="104"/>
      <c r="Q103" s="104"/>
      <c r="R103" s="104"/>
      <c r="S103" s="104"/>
      <c r="T103" s="104"/>
      <c r="U103" s="104"/>
      <c r="V103" s="104"/>
      <c r="W103" s="104"/>
      <c r="X103" s="104"/>
    </row>
    <row r="104" spans="1:24" s="286" customFormat="1" ht="12.75">
      <c r="A104" s="234" t="s">
        <v>206</v>
      </c>
      <c r="B104" s="175"/>
      <c r="C104" s="214">
        <v>0</v>
      </c>
      <c r="D104" s="147"/>
      <c r="E104" s="214">
        <v>0</v>
      </c>
      <c r="F104" s="147"/>
      <c r="G104" s="214">
        <v>0</v>
      </c>
      <c r="H104" s="148"/>
      <c r="I104" s="214">
        <v>0</v>
      </c>
      <c r="J104" s="149"/>
      <c r="K104" s="214">
        <v>0</v>
      </c>
      <c r="L104" s="142"/>
      <c r="M104" s="150">
        <f>SUM(C104:K104)</f>
        <v>0</v>
      </c>
      <c r="N104" s="285"/>
      <c r="O104" s="104"/>
      <c r="P104" s="104"/>
      <c r="Q104" s="104"/>
      <c r="R104" s="104"/>
      <c r="S104" s="104"/>
      <c r="T104" s="104"/>
      <c r="U104" s="104"/>
      <c r="V104" s="104"/>
      <c r="W104" s="104"/>
      <c r="X104" s="104"/>
    </row>
    <row r="105" spans="1:24" s="286" customFormat="1" ht="12.75">
      <c r="A105" s="154" t="s">
        <v>23</v>
      </c>
      <c r="B105" s="152"/>
      <c r="C105" s="215">
        <v>0</v>
      </c>
      <c r="D105" s="151"/>
      <c r="E105" s="215">
        <v>0</v>
      </c>
      <c r="F105" s="151"/>
      <c r="G105" s="215">
        <v>0</v>
      </c>
      <c r="H105" s="151"/>
      <c r="I105" s="215">
        <v>0</v>
      </c>
      <c r="J105" s="151"/>
      <c r="K105" s="215">
        <v>0</v>
      </c>
      <c r="L105" s="149"/>
      <c r="M105" s="150">
        <f>SUM(C105:K105)</f>
        <v>0</v>
      </c>
      <c r="N105" s="285"/>
      <c r="O105" s="104"/>
      <c r="P105" s="104"/>
      <c r="Q105" s="104"/>
      <c r="R105" s="104"/>
      <c r="S105" s="104"/>
      <c r="T105" s="104"/>
      <c r="U105" s="104"/>
      <c r="V105" s="104"/>
      <c r="W105" s="104"/>
      <c r="X105" s="104"/>
    </row>
    <row r="106" spans="1:24" s="286" customFormat="1" ht="12.75">
      <c r="A106" s="154" t="s">
        <v>24</v>
      </c>
      <c r="B106" s="152"/>
      <c r="C106" s="215">
        <v>0</v>
      </c>
      <c r="D106" s="151"/>
      <c r="E106" s="215">
        <v>0</v>
      </c>
      <c r="F106" s="151"/>
      <c r="G106" s="215">
        <v>0</v>
      </c>
      <c r="H106" s="151"/>
      <c r="I106" s="215">
        <v>0</v>
      </c>
      <c r="J106" s="151"/>
      <c r="K106" s="215">
        <v>0</v>
      </c>
      <c r="L106" s="151"/>
      <c r="M106" s="150">
        <f>SUM(C106:K106)</f>
        <v>0</v>
      </c>
      <c r="N106" s="285"/>
      <c r="O106" s="104"/>
      <c r="P106" s="104"/>
      <c r="Q106" s="104"/>
      <c r="R106" s="104"/>
      <c r="S106" s="104"/>
      <c r="T106" s="104"/>
      <c r="U106" s="104"/>
      <c r="V106" s="104"/>
      <c r="W106" s="104"/>
      <c r="X106" s="104"/>
    </row>
    <row r="107" spans="1:24" s="286" customFormat="1" ht="12.75">
      <c r="A107" s="154" t="s">
        <v>25</v>
      </c>
      <c r="B107" s="152"/>
      <c r="C107" s="215">
        <v>0</v>
      </c>
      <c r="D107" s="151"/>
      <c r="E107" s="215">
        <v>0</v>
      </c>
      <c r="F107" s="151"/>
      <c r="G107" s="215">
        <v>0</v>
      </c>
      <c r="H107" s="151"/>
      <c r="I107" s="215">
        <v>0</v>
      </c>
      <c r="J107" s="151"/>
      <c r="K107" s="215">
        <v>0</v>
      </c>
      <c r="L107" s="151"/>
      <c r="M107" s="150">
        <f>SUM(C107:K107)</f>
        <v>0</v>
      </c>
      <c r="N107" s="285"/>
      <c r="O107" s="104"/>
      <c r="P107" s="104"/>
      <c r="Q107" s="104"/>
      <c r="R107" s="104"/>
      <c r="S107" s="104"/>
      <c r="T107" s="104"/>
      <c r="U107" s="104"/>
      <c r="V107" s="104"/>
      <c r="W107" s="104"/>
      <c r="X107" s="104"/>
    </row>
    <row r="108" spans="1:24" s="286" customFormat="1" ht="12.75">
      <c r="A108" s="145" t="s">
        <v>26</v>
      </c>
      <c r="B108" s="152"/>
      <c r="C108" s="150">
        <f>SUM(C104:C107)</f>
        <v>0</v>
      </c>
      <c r="D108" s="99"/>
      <c r="E108" s="150">
        <f>SUM(E104:E107)</f>
        <v>0</v>
      </c>
      <c r="F108" s="99"/>
      <c r="G108" s="150">
        <f>SUM(G104:G107)</f>
        <v>0</v>
      </c>
      <c r="H108" s="99"/>
      <c r="I108" s="150">
        <f>SUM(I104:I107)</f>
        <v>0</v>
      </c>
      <c r="J108" s="99"/>
      <c r="K108" s="150">
        <f>SUM(K104:K107)</f>
        <v>0</v>
      </c>
      <c r="L108" s="99"/>
      <c r="M108" s="150">
        <f>SUM(M104:M107)</f>
        <v>0</v>
      </c>
      <c r="N108" s="285"/>
      <c r="O108" s="104"/>
      <c r="P108" s="104"/>
      <c r="Q108" s="104"/>
      <c r="R108" s="104"/>
      <c r="S108" s="104"/>
      <c r="T108" s="104"/>
      <c r="U108" s="104"/>
      <c r="V108" s="104"/>
      <c r="W108" s="104"/>
      <c r="X108" s="104"/>
    </row>
    <row r="109" spans="1:15" ht="12.75">
      <c r="A109" s="153"/>
      <c r="B109" s="142"/>
      <c r="C109" s="151"/>
      <c r="D109" s="151"/>
      <c r="E109" s="151"/>
      <c r="F109" s="151"/>
      <c r="G109" s="151"/>
      <c r="H109" s="151"/>
      <c r="I109" s="151"/>
      <c r="J109" s="151"/>
      <c r="K109" s="151"/>
      <c r="L109" s="151"/>
      <c r="M109" s="99"/>
      <c r="O109" s="104"/>
    </row>
    <row r="110" spans="1:15" ht="12.75">
      <c r="A110" s="153" t="s">
        <v>27</v>
      </c>
      <c r="B110" s="142"/>
      <c r="C110" s="151"/>
      <c r="D110" s="151"/>
      <c r="E110" s="151"/>
      <c r="F110" s="151"/>
      <c r="G110" s="151"/>
      <c r="H110" s="151"/>
      <c r="I110" s="151"/>
      <c r="J110" s="151"/>
      <c r="K110" s="151"/>
      <c r="L110" s="151"/>
      <c r="M110" s="99"/>
      <c r="O110" s="104"/>
    </row>
    <row r="111" spans="1:15" ht="12.75">
      <c r="A111" s="146" t="s">
        <v>28</v>
      </c>
      <c r="B111" s="142"/>
      <c r="C111" s="214">
        <v>0</v>
      </c>
      <c r="D111" s="147"/>
      <c r="E111" s="214">
        <v>0</v>
      </c>
      <c r="F111" s="147"/>
      <c r="G111" s="214">
        <v>0</v>
      </c>
      <c r="H111" s="148"/>
      <c r="I111" s="214">
        <v>0</v>
      </c>
      <c r="J111" s="149"/>
      <c r="K111" s="214">
        <v>0</v>
      </c>
      <c r="L111" s="151"/>
      <c r="M111" s="150">
        <f aca="true" t="shared" si="3" ref="M111:M118">SUM(C111:K111)</f>
        <v>0</v>
      </c>
      <c r="O111" s="104"/>
    </row>
    <row r="112" spans="1:15" ht="12.75">
      <c r="A112" s="146" t="s">
        <v>29</v>
      </c>
      <c r="B112" s="142"/>
      <c r="C112" s="215">
        <v>0</v>
      </c>
      <c r="D112" s="151"/>
      <c r="E112" s="215">
        <v>0</v>
      </c>
      <c r="F112" s="151"/>
      <c r="G112" s="215">
        <v>0</v>
      </c>
      <c r="H112" s="151"/>
      <c r="I112" s="215">
        <v>0</v>
      </c>
      <c r="J112" s="151"/>
      <c r="K112" s="215">
        <v>0</v>
      </c>
      <c r="L112" s="151"/>
      <c r="M112" s="150">
        <f t="shared" si="3"/>
        <v>0</v>
      </c>
      <c r="O112" s="104"/>
    </row>
    <row r="113" spans="1:24" s="284" customFormat="1" ht="12.75">
      <c r="A113" s="146" t="s">
        <v>30</v>
      </c>
      <c r="B113" s="142"/>
      <c r="C113" s="215">
        <v>0</v>
      </c>
      <c r="D113" s="151"/>
      <c r="E113" s="215">
        <v>0</v>
      </c>
      <c r="F113" s="151"/>
      <c r="G113" s="215">
        <v>0</v>
      </c>
      <c r="H113" s="151"/>
      <c r="I113" s="215">
        <v>0</v>
      </c>
      <c r="J113" s="151"/>
      <c r="K113" s="215">
        <v>0</v>
      </c>
      <c r="L113" s="151"/>
      <c r="M113" s="150">
        <f t="shared" si="3"/>
        <v>0</v>
      </c>
      <c r="N113" s="283"/>
      <c r="O113" s="104"/>
      <c r="P113" s="104"/>
      <c r="Q113" s="104"/>
      <c r="R113" s="104"/>
      <c r="S113" s="104"/>
      <c r="T113" s="104"/>
      <c r="U113" s="104"/>
      <c r="V113" s="104"/>
      <c r="W113" s="104"/>
      <c r="X113" s="104"/>
    </row>
    <row r="114" spans="1:15" ht="12.75">
      <c r="A114" s="154" t="s">
        <v>31</v>
      </c>
      <c r="B114" s="155"/>
      <c r="C114" s="215">
        <v>0</v>
      </c>
      <c r="D114" s="151"/>
      <c r="E114" s="215">
        <v>0</v>
      </c>
      <c r="F114" s="151"/>
      <c r="G114" s="215">
        <v>0</v>
      </c>
      <c r="H114" s="151"/>
      <c r="I114" s="215">
        <v>0</v>
      </c>
      <c r="J114" s="151"/>
      <c r="K114" s="215">
        <v>0</v>
      </c>
      <c r="L114" s="156"/>
      <c r="M114" s="150">
        <f t="shared" si="3"/>
        <v>0</v>
      </c>
      <c r="O114" s="104"/>
    </row>
    <row r="115" spans="1:15" ht="12.75">
      <c r="A115" s="146" t="s">
        <v>32</v>
      </c>
      <c r="B115" s="142"/>
      <c r="C115" s="215">
        <v>0</v>
      </c>
      <c r="D115" s="151"/>
      <c r="E115" s="215">
        <v>0</v>
      </c>
      <c r="F115" s="151"/>
      <c r="G115" s="215">
        <v>0</v>
      </c>
      <c r="H115" s="151"/>
      <c r="I115" s="215">
        <v>0</v>
      </c>
      <c r="J115" s="151"/>
      <c r="K115" s="215">
        <v>0</v>
      </c>
      <c r="L115" s="151"/>
      <c r="M115" s="150">
        <f t="shared" si="3"/>
        <v>0</v>
      </c>
      <c r="O115" s="104"/>
    </row>
    <row r="116" spans="1:15" ht="12.75">
      <c r="A116" s="146" t="s">
        <v>33</v>
      </c>
      <c r="B116" s="142"/>
      <c r="C116" s="215">
        <v>0</v>
      </c>
      <c r="D116" s="151"/>
      <c r="E116" s="215">
        <v>0</v>
      </c>
      <c r="F116" s="151"/>
      <c r="G116" s="215">
        <v>0</v>
      </c>
      <c r="H116" s="151"/>
      <c r="I116" s="215">
        <v>0</v>
      </c>
      <c r="J116" s="151"/>
      <c r="K116" s="215">
        <v>0</v>
      </c>
      <c r="L116" s="151"/>
      <c r="M116" s="150">
        <f t="shared" si="3"/>
        <v>0</v>
      </c>
      <c r="O116" s="104"/>
    </row>
    <row r="117" spans="1:24" s="121" customFormat="1" ht="12.75">
      <c r="A117" s="146" t="s">
        <v>25</v>
      </c>
      <c r="B117" s="142"/>
      <c r="C117" s="215">
        <v>0</v>
      </c>
      <c r="D117" s="151"/>
      <c r="E117" s="215">
        <v>0</v>
      </c>
      <c r="F117" s="151"/>
      <c r="G117" s="215">
        <v>0</v>
      </c>
      <c r="H117" s="151"/>
      <c r="I117" s="215">
        <v>0</v>
      </c>
      <c r="J117" s="151"/>
      <c r="K117" s="215">
        <v>0</v>
      </c>
      <c r="L117" s="151"/>
      <c r="M117" s="150">
        <f t="shared" si="3"/>
        <v>0</v>
      </c>
      <c r="N117" s="282"/>
      <c r="O117" s="104"/>
      <c r="P117" s="104"/>
      <c r="Q117" s="104"/>
      <c r="R117" s="104"/>
      <c r="S117" s="104"/>
      <c r="T117" s="104"/>
      <c r="U117" s="104"/>
      <c r="V117" s="104"/>
      <c r="W117" s="104"/>
      <c r="X117" s="104"/>
    </row>
    <row r="118" spans="1:24" s="286" customFormat="1" ht="12.75">
      <c r="A118" s="153" t="s">
        <v>34</v>
      </c>
      <c r="B118" s="152"/>
      <c r="C118" s="150">
        <f>SUM(C111:C117)</f>
        <v>0</v>
      </c>
      <c r="D118" s="99"/>
      <c r="E118" s="150">
        <f>SUM(E111:E117)</f>
        <v>0</v>
      </c>
      <c r="F118" s="99"/>
      <c r="G118" s="150">
        <f>SUM(G111:G117)</f>
        <v>0</v>
      </c>
      <c r="H118" s="99"/>
      <c r="I118" s="150">
        <f>SUM(I111:I117)</f>
        <v>0</v>
      </c>
      <c r="J118" s="99"/>
      <c r="K118" s="150">
        <f>SUM(K111:K117)</f>
        <v>0</v>
      </c>
      <c r="L118" s="99"/>
      <c r="M118" s="150">
        <f t="shared" si="3"/>
        <v>0</v>
      </c>
      <c r="N118" s="285"/>
      <c r="O118" s="104"/>
      <c r="P118" s="104"/>
      <c r="Q118" s="104"/>
      <c r="R118" s="104"/>
      <c r="S118" s="104"/>
      <c r="T118" s="104"/>
      <c r="U118" s="104"/>
      <c r="V118" s="104"/>
      <c r="W118" s="104"/>
      <c r="X118" s="104"/>
    </row>
    <row r="119" spans="1:24" s="286" customFormat="1" ht="12.75">
      <c r="A119" s="235"/>
      <c r="B119" s="152"/>
      <c r="C119" s="99"/>
      <c r="D119" s="99"/>
      <c r="E119" s="99"/>
      <c r="F119" s="99"/>
      <c r="G119" s="99"/>
      <c r="H119" s="99"/>
      <c r="I119" s="99"/>
      <c r="J119" s="99"/>
      <c r="K119" s="99"/>
      <c r="L119" s="99"/>
      <c r="M119" s="99"/>
      <c r="N119" s="285"/>
      <c r="O119" s="104"/>
      <c r="P119" s="104"/>
      <c r="Q119" s="104"/>
      <c r="R119" s="104"/>
      <c r="S119" s="104"/>
      <c r="T119" s="104"/>
      <c r="U119" s="104"/>
      <c r="V119" s="104"/>
      <c r="W119" s="104"/>
      <c r="X119" s="104"/>
    </row>
    <row r="120" spans="1:24" s="286" customFormat="1" ht="12.75">
      <c r="A120" s="235" t="s">
        <v>35</v>
      </c>
      <c r="B120" s="152"/>
      <c r="C120" s="99"/>
      <c r="D120" s="99"/>
      <c r="E120" s="99"/>
      <c r="F120" s="99"/>
      <c r="G120" s="99"/>
      <c r="H120" s="99"/>
      <c r="I120" s="99"/>
      <c r="J120" s="99"/>
      <c r="K120" s="99"/>
      <c r="L120" s="99"/>
      <c r="M120" s="99"/>
      <c r="N120" s="285"/>
      <c r="O120" s="104"/>
      <c r="P120" s="104"/>
      <c r="Q120" s="104"/>
      <c r="R120" s="104"/>
      <c r="S120" s="104"/>
      <c r="T120" s="104"/>
      <c r="U120" s="104"/>
      <c r="V120" s="104"/>
      <c r="W120" s="104"/>
      <c r="X120" s="104"/>
    </row>
    <row r="121" spans="1:24" s="286" customFormat="1" ht="12.75">
      <c r="A121" s="236" t="s">
        <v>65</v>
      </c>
      <c r="B121" s="152"/>
      <c r="C121" s="214">
        <v>0</v>
      </c>
      <c r="D121" s="147"/>
      <c r="E121" s="214">
        <v>0</v>
      </c>
      <c r="F121" s="147"/>
      <c r="G121" s="214">
        <v>0</v>
      </c>
      <c r="H121" s="148"/>
      <c r="I121" s="214">
        <v>0</v>
      </c>
      <c r="J121" s="149"/>
      <c r="K121" s="214">
        <v>0</v>
      </c>
      <c r="L121" s="99"/>
      <c r="M121" s="150">
        <f aca="true" t="shared" si="4" ref="M121:M126">SUM(C121:K121)</f>
        <v>0</v>
      </c>
      <c r="N121" s="285"/>
      <c r="O121" s="104"/>
      <c r="P121" s="104"/>
      <c r="Q121" s="104"/>
      <c r="R121" s="104"/>
      <c r="S121" s="104"/>
      <c r="T121" s="104"/>
      <c r="U121" s="104"/>
      <c r="V121" s="104"/>
      <c r="W121" s="104"/>
      <c r="X121" s="104"/>
    </row>
    <row r="122" spans="1:24" s="286" customFormat="1" ht="12.75">
      <c r="A122" s="236" t="s">
        <v>66</v>
      </c>
      <c r="B122" s="152"/>
      <c r="C122" s="215">
        <v>0</v>
      </c>
      <c r="D122" s="151"/>
      <c r="E122" s="215">
        <v>0</v>
      </c>
      <c r="F122" s="151"/>
      <c r="G122" s="215">
        <v>0</v>
      </c>
      <c r="H122" s="151"/>
      <c r="I122" s="215">
        <v>0</v>
      </c>
      <c r="J122" s="151"/>
      <c r="K122" s="215">
        <v>0</v>
      </c>
      <c r="L122" s="99"/>
      <c r="M122" s="150">
        <f t="shared" si="4"/>
        <v>0</v>
      </c>
      <c r="N122" s="285"/>
      <c r="O122" s="104"/>
      <c r="P122" s="104"/>
      <c r="Q122" s="104"/>
      <c r="R122" s="104"/>
      <c r="S122" s="104"/>
      <c r="T122" s="104"/>
      <c r="U122" s="104"/>
      <c r="V122" s="104"/>
      <c r="W122" s="104"/>
      <c r="X122" s="104"/>
    </row>
    <row r="123" spans="1:24" s="286" customFormat="1" ht="12.75">
      <c r="A123" s="236" t="s">
        <v>67</v>
      </c>
      <c r="B123" s="152"/>
      <c r="C123" s="215">
        <v>0</v>
      </c>
      <c r="D123" s="151"/>
      <c r="E123" s="215">
        <v>0</v>
      </c>
      <c r="F123" s="151"/>
      <c r="G123" s="215">
        <v>0</v>
      </c>
      <c r="H123" s="151"/>
      <c r="I123" s="215">
        <v>0</v>
      </c>
      <c r="J123" s="151"/>
      <c r="K123" s="215">
        <v>0</v>
      </c>
      <c r="L123" s="99"/>
      <c r="M123" s="150">
        <f t="shared" si="4"/>
        <v>0</v>
      </c>
      <c r="N123" s="285"/>
      <c r="O123" s="104"/>
      <c r="P123" s="104"/>
      <c r="Q123" s="104"/>
      <c r="R123" s="104"/>
      <c r="S123" s="104"/>
      <c r="T123" s="104"/>
      <c r="U123" s="104"/>
      <c r="V123" s="104"/>
      <c r="W123" s="104"/>
      <c r="X123" s="104"/>
    </row>
    <row r="124" spans="1:24" s="286" customFormat="1" ht="12.75">
      <c r="A124" s="236" t="s">
        <v>39</v>
      </c>
      <c r="B124" s="152"/>
      <c r="C124" s="215">
        <v>0</v>
      </c>
      <c r="D124" s="151"/>
      <c r="E124" s="215">
        <v>0</v>
      </c>
      <c r="F124" s="151"/>
      <c r="G124" s="215">
        <v>0</v>
      </c>
      <c r="H124" s="151"/>
      <c r="I124" s="215">
        <v>0</v>
      </c>
      <c r="J124" s="151"/>
      <c r="K124" s="215">
        <v>0</v>
      </c>
      <c r="L124" s="99"/>
      <c r="M124" s="150">
        <f t="shared" si="4"/>
        <v>0</v>
      </c>
      <c r="N124" s="285"/>
      <c r="O124" s="104"/>
      <c r="P124" s="104"/>
      <c r="Q124" s="104"/>
      <c r="R124" s="104"/>
      <c r="S124" s="104"/>
      <c r="T124" s="104"/>
      <c r="U124" s="104"/>
      <c r="V124" s="104"/>
      <c r="W124" s="104"/>
      <c r="X124" s="104"/>
    </row>
    <row r="125" spans="1:24" s="286" customFormat="1" ht="12.75">
      <c r="A125" s="236" t="s">
        <v>25</v>
      </c>
      <c r="B125" s="152"/>
      <c r="C125" s="215">
        <v>0</v>
      </c>
      <c r="D125" s="151"/>
      <c r="E125" s="215">
        <v>0</v>
      </c>
      <c r="F125" s="151"/>
      <c r="G125" s="215">
        <v>0</v>
      </c>
      <c r="H125" s="151"/>
      <c r="I125" s="215">
        <v>0</v>
      </c>
      <c r="J125" s="151"/>
      <c r="K125" s="215">
        <v>0</v>
      </c>
      <c r="L125" s="99"/>
      <c r="M125" s="150">
        <f t="shared" si="4"/>
        <v>0</v>
      </c>
      <c r="N125" s="285"/>
      <c r="O125" s="104"/>
      <c r="P125" s="104"/>
      <c r="Q125" s="104"/>
      <c r="R125" s="104"/>
      <c r="S125" s="104"/>
      <c r="T125" s="104"/>
      <c r="U125" s="104"/>
      <c r="V125" s="104"/>
      <c r="W125" s="104"/>
      <c r="X125" s="104"/>
    </row>
    <row r="126" spans="1:24" s="286" customFormat="1" ht="12.75">
      <c r="A126" s="235" t="s">
        <v>68</v>
      </c>
      <c r="B126" s="152"/>
      <c r="C126" s="150">
        <f>SUM(C121:C125)</f>
        <v>0</v>
      </c>
      <c r="D126" s="99"/>
      <c r="E126" s="150">
        <f>SUM(E121:E125)</f>
        <v>0</v>
      </c>
      <c r="F126" s="99"/>
      <c r="G126" s="150">
        <f>SUM(G121:G125)</f>
        <v>0</v>
      </c>
      <c r="H126" s="99"/>
      <c r="I126" s="150">
        <f>SUM(I121:I125)</f>
        <v>0</v>
      </c>
      <c r="J126" s="99"/>
      <c r="K126" s="150">
        <f>SUM(K121:K125)</f>
        <v>0</v>
      </c>
      <c r="L126" s="99"/>
      <c r="M126" s="150">
        <f t="shared" si="4"/>
        <v>0</v>
      </c>
      <c r="N126" s="285"/>
      <c r="O126" s="104"/>
      <c r="P126" s="104"/>
      <c r="Q126" s="104"/>
      <c r="R126" s="104"/>
      <c r="S126" s="104"/>
      <c r="T126" s="104"/>
      <c r="U126" s="104"/>
      <c r="V126" s="104"/>
      <c r="W126" s="104"/>
      <c r="X126" s="104"/>
    </row>
    <row r="127" spans="1:24" s="286" customFormat="1" ht="12.75">
      <c r="A127" s="235"/>
      <c r="B127" s="152"/>
      <c r="C127" s="99"/>
      <c r="D127" s="99"/>
      <c r="E127" s="99"/>
      <c r="F127" s="99"/>
      <c r="G127" s="99"/>
      <c r="H127" s="99"/>
      <c r="I127" s="99"/>
      <c r="J127" s="99"/>
      <c r="K127" s="99"/>
      <c r="L127" s="99"/>
      <c r="M127" s="99"/>
      <c r="N127" s="285"/>
      <c r="O127" s="104"/>
      <c r="P127" s="104"/>
      <c r="Q127" s="104"/>
      <c r="R127" s="104"/>
      <c r="S127" s="104"/>
      <c r="T127" s="104"/>
      <c r="U127" s="104"/>
      <c r="V127" s="104"/>
      <c r="W127" s="104"/>
      <c r="X127" s="104"/>
    </row>
    <row r="128" spans="1:24" s="284" customFormat="1" ht="12.75">
      <c r="A128" s="235" t="s">
        <v>42</v>
      </c>
      <c r="B128" s="155"/>
      <c r="C128" s="156"/>
      <c r="D128" s="156"/>
      <c r="E128" s="156"/>
      <c r="F128" s="156"/>
      <c r="G128" s="156"/>
      <c r="H128" s="156"/>
      <c r="I128" s="156"/>
      <c r="J128" s="156"/>
      <c r="K128" s="156"/>
      <c r="L128" s="156"/>
      <c r="M128" s="99"/>
      <c r="N128" s="283"/>
      <c r="O128" s="104"/>
      <c r="P128" s="104"/>
      <c r="Q128" s="104"/>
      <c r="R128" s="104"/>
      <c r="S128" s="104"/>
      <c r="T128" s="104"/>
      <c r="U128" s="104"/>
      <c r="V128" s="104"/>
      <c r="W128" s="104"/>
      <c r="X128" s="104"/>
    </row>
    <row r="129" spans="1:24" s="284" customFormat="1" ht="12.75">
      <c r="A129" s="236" t="s">
        <v>43</v>
      </c>
      <c r="B129" s="155"/>
      <c r="C129" s="214">
        <v>0</v>
      </c>
      <c r="D129" s="147"/>
      <c r="E129" s="214">
        <v>0</v>
      </c>
      <c r="F129" s="147"/>
      <c r="G129" s="214">
        <v>0</v>
      </c>
      <c r="H129" s="148"/>
      <c r="I129" s="214">
        <v>0</v>
      </c>
      <c r="J129" s="149"/>
      <c r="K129" s="214">
        <v>0</v>
      </c>
      <c r="L129" s="156"/>
      <c r="M129" s="150">
        <f>SUM(C129:K129)</f>
        <v>0</v>
      </c>
      <c r="N129" s="283"/>
      <c r="O129" s="104"/>
      <c r="P129" s="104"/>
      <c r="Q129" s="104"/>
      <c r="R129" s="104"/>
      <c r="S129" s="104"/>
      <c r="T129" s="104"/>
      <c r="U129" s="104"/>
      <c r="V129" s="104"/>
      <c r="W129" s="104"/>
      <c r="X129" s="104"/>
    </row>
    <row r="130" spans="1:24" s="284" customFormat="1" ht="12.75">
      <c r="A130" s="236" t="s">
        <v>44</v>
      </c>
      <c r="B130" s="155"/>
      <c r="C130" s="215">
        <v>0</v>
      </c>
      <c r="D130" s="151"/>
      <c r="E130" s="215">
        <v>0</v>
      </c>
      <c r="F130" s="151"/>
      <c r="G130" s="215">
        <v>0</v>
      </c>
      <c r="H130" s="151"/>
      <c r="I130" s="215">
        <v>0</v>
      </c>
      <c r="J130" s="151"/>
      <c r="K130" s="215">
        <v>0</v>
      </c>
      <c r="L130" s="156"/>
      <c r="M130" s="150">
        <f>SUM(C130:K130)</f>
        <v>0</v>
      </c>
      <c r="N130" s="283"/>
      <c r="O130" s="104"/>
      <c r="P130" s="104"/>
      <c r="Q130" s="104"/>
      <c r="R130" s="104"/>
      <c r="S130" s="104"/>
      <c r="T130" s="104"/>
      <c r="U130" s="104"/>
      <c r="V130" s="104"/>
      <c r="W130" s="104"/>
      <c r="X130" s="104"/>
    </row>
    <row r="131" spans="1:24" s="284" customFormat="1" ht="12.75">
      <c r="A131" s="236" t="s">
        <v>45</v>
      </c>
      <c r="B131" s="155"/>
      <c r="C131" s="215">
        <v>0</v>
      </c>
      <c r="D131" s="151"/>
      <c r="E131" s="215">
        <v>0</v>
      </c>
      <c r="F131" s="151"/>
      <c r="G131" s="215">
        <v>0</v>
      </c>
      <c r="H131" s="151"/>
      <c r="I131" s="215">
        <v>0</v>
      </c>
      <c r="J131" s="151"/>
      <c r="K131" s="215">
        <v>0</v>
      </c>
      <c r="L131" s="156"/>
      <c r="M131" s="150">
        <f>SUM(C131:K131)</f>
        <v>0</v>
      </c>
      <c r="N131" s="283"/>
      <c r="O131" s="104"/>
      <c r="P131" s="104"/>
      <c r="Q131" s="104"/>
      <c r="R131" s="104"/>
      <c r="S131" s="104"/>
      <c r="T131" s="104"/>
      <c r="U131" s="104"/>
      <c r="V131" s="104"/>
      <c r="W131" s="104"/>
      <c r="X131" s="104"/>
    </row>
    <row r="132" spans="1:24" s="284" customFormat="1" ht="12.75">
      <c r="A132" s="236" t="s">
        <v>25</v>
      </c>
      <c r="B132" s="155"/>
      <c r="C132" s="215">
        <v>0</v>
      </c>
      <c r="D132" s="151"/>
      <c r="E132" s="215">
        <v>0</v>
      </c>
      <c r="F132" s="151"/>
      <c r="G132" s="215">
        <v>0</v>
      </c>
      <c r="H132" s="151"/>
      <c r="I132" s="215">
        <v>0</v>
      </c>
      <c r="J132" s="151"/>
      <c r="K132" s="215">
        <v>0</v>
      </c>
      <c r="L132" s="156"/>
      <c r="M132" s="150">
        <f>SUM(C132:K132)</f>
        <v>0</v>
      </c>
      <c r="N132" s="283"/>
      <c r="O132" s="104"/>
      <c r="P132" s="104"/>
      <c r="Q132" s="104"/>
      <c r="R132" s="104"/>
      <c r="S132" s="104"/>
      <c r="T132" s="104"/>
      <c r="U132" s="104"/>
      <c r="V132" s="104"/>
      <c r="W132" s="104"/>
      <c r="X132" s="104"/>
    </row>
    <row r="133" spans="1:24" s="286" customFormat="1" ht="12.75">
      <c r="A133" s="235" t="s">
        <v>46</v>
      </c>
      <c r="B133" s="152"/>
      <c r="C133" s="150">
        <f>SUM(C129:C132)</f>
        <v>0</v>
      </c>
      <c r="D133" s="99"/>
      <c r="E133" s="150">
        <f>SUM(E129:E132)</f>
        <v>0</v>
      </c>
      <c r="F133" s="99"/>
      <c r="G133" s="150">
        <f>SUM(G129:G132)</f>
        <v>0</v>
      </c>
      <c r="H133" s="99"/>
      <c r="I133" s="150">
        <f>SUM(I129:I132)</f>
        <v>0</v>
      </c>
      <c r="J133" s="99"/>
      <c r="K133" s="150">
        <f>SUM(K129:K132)</f>
        <v>0</v>
      </c>
      <c r="L133" s="99"/>
      <c r="M133" s="150">
        <f>SUM(C133:K133)</f>
        <v>0</v>
      </c>
      <c r="N133" s="285"/>
      <c r="O133" s="104"/>
      <c r="P133" s="104"/>
      <c r="Q133" s="104"/>
      <c r="R133" s="104"/>
      <c r="S133" s="104"/>
      <c r="T133" s="104"/>
      <c r="U133" s="104"/>
      <c r="V133" s="104"/>
      <c r="W133" s="104"/>
      <c r="X133" s="104"/>
    </row>
    <row r="134" spans="1:24" s="286" customFormat="1" ht="12.75">
      <c r="A134" s="235"/>
      <c r="B134" s="152"/>
      <c r="C134" s="99"/>
      <c r="D134" s="99"/>
      <c r="E134" s="99"/>
      <c r="F134" s="99"/>
      <c r="G134" s="99"/>
      <c r="H134" s="99"/>
      <c r="I134" s="99"/>
      <c r="J134" s="99"/>
      <c r="K134" s="99"/>
      <c r="L134" s="99"/>
      <c r="M134" s="99"/>
      <c r="N134" s="285"/>
      <c r="O134" s="104"/>
      <c r="P134" s="104"/>
      <c r="Q134" s="104"/>
      <c r="R134" s="104"/>
      <c r="S134" s="104"/>
      <c r="T134" s="104"/>
      <c r="U134" s="104"/>
      <c r="V134" s="104"/>
      <c r="W134" s="104"/>
      <c r="X134" s="104"/>
    </row>
    <row r="135" spans="1:24" s="286" customFormat="1" ht="12.75">
      <c r="A135" s="235" t="s">
        <v>47</v>
      </c>
      <c r="B135" s="155"/>
      <c r="C135" s="99"/>
      <c r="D135" s="99"/>
      <c r="E135" s="99"/>
      <c r="F135" s="99"/>
      <c r="G135" s="99"/>
      <c r="H135" s="99"/>
      <c r="I135" s="99"/>
      <c r="J135" s="99"/>
      <c r="K135" s="99"/>
      <c r="L135" s="99"/>
      <c r="M135" s="99"/>
      <c r="N135" s="285"/>
      <c r="O135" s="104"/>
      <c r="P135" s="104"/>
      <c r="Q135" s="104"/>
      <c r="R135" s="104"/>
      <c r="S135" s="104"/>
      <c r="T135" s="104"/>
      <c r="U135" s="104"/>
      <c r="V135" s="104"/>
      <c r="W135" s="104"/>
      <c r="X135" s="104"/>
    </row>
    <row r="136" spans="1:24" s="286" customFormat="1" ht="12.75">
      <c r="A136" s="236" t="s">
        <v>69</v>
      </c>
      <c r="B136" s="155"/>
      <c r="C136" s="214">
        <v>0</v>
      </c>
      <c r="D136" s="147"/>
      <c r="E136" s="214">
        <v>0</v>
      </c>
      <c r="F136" s="147"/>
      <c r="G136" s="214">
        <v>0</v>
      </c>
      <c r="H136" s="148"/>
      <c r="I136" s="214">
        <v>0</v>
      </c>
      <c r="J136" s="149"/>
      <c r="K136" s="214">
        <v>0</v>
      </c>
      <c r="L136" s="99"/>
      <c r="M136" s="150">
        <f aca="true" t="shared" si="5" ref="M136:M141">SUM(C136:K136)</f>
        <v>0</v>
      </c>
      <c r="N136" s="285"/>
      <c r="O136" s="104"/>
      <c r="P136" s="104"/>
      <c r="Q136" s="104"/>
      <c r="R136" s="104"/>
      <c r="S136" s="104"/>
      <c r="T136" s="104"/>
      <c r="U136" s="104"/>
      <c r="V136" s="104"/>
      <c r="W136" s="104"/>
      <c r="X136" s="104"/>
    </row>
    <row r="137" spans="1:24" s="286" customFormat="1" ht="12.75">
      <c r="A137" s="236" t="s">
        <v>49</v>
      </c>
      <c r="B137" s="155"/>
      <c r="C137" s="215">
        <v>0</v>
      </c>
      <c r="D137" s="151"/>
      <c r="E137" s="215">
        <v>0</v>
      </c>
      <c r="F137" s="151"/>
      <c r="G137" s="215">
        <v>0</v>
      </c>
      <c r="H137" s="151"/>
      <c r="I137" s="215">
        <v>0</v>
      </c>
      <c r="J137" s="151"/>
      <c r="K137" s="215">
        <v>0</v>
      </c>
      <c r="L137" s="99"/>
      <c r="M137" s="150">
        <f t="shared" si="5"/>
        <v>0</v>
      </c>
      <c r="N137" s="285"/>
      <c r="O137" s="104"/>
      <c r="P137" s="104"/>
      <c r="Q137" s="104"/>
      <c r="R137" s="104"/>
      <c r="S137" s="104"/>
      <c r="T137" s="104"/>
      <c r="U137" s="104"/>
      <c r="V137" s="104"/>
      <c r="W137" s="104"/>
      <c r="X137" s="104"/>
    </row>
    <row r="138" spans="1:24" s="286" customFormat="1" ht="12.75">
      <c r="A138" s="236" t="s">
        <v>45</v>
      </c>
      <c r="B138" s="155"/>
      <c r="C138" s="215">
        <v>0</v>
      </c>
      <c r="D138" s="151"/>
      <c r="E138" s="215">
        <v>0</v>
      </c>
      <c r="F138" s="151"/>
      <c r="G138" s="215">
        <v>0</v>
      </c>
      <c r="H138" s="151"/>
      <c r="I138" s="215">
        <v>0</v>
      </c>
      <c r="J138" s="151"/>
      <c r="K138" s="215">
        <v>0</v>
      </c>
      <c r="L138" s="99"/>
      <c r="M138" s="150">
        <f t="shared" si="5"/>
        <v>0</v>
      </c>
      <c r="N138" s="285"/>
      <c r="O138" s="104"/>
      <c r="P138" s="104"/>
      <c r="Q138" s="104"/>
      <c r="R138" s="104"/>
      <c r="S138" s="104"/>
      <c r="T138" s="104"/>
      <c r="U138" s="104"/>
      <c r="V138" s="104"/>
      <c r="W138" s="104"/>
      <c r="X138" s="104"/>
    </row>
    <row r="139" spans="1:24" s="286" customFormat="1" ht="12.75">
      <c r="A139" s="236" t="s">
        <v>50</v>
      </c>
      <c r="B139" s="155"/>
      <c r="C139" s="215">
        <v>0</v>
      </c>
      <c r="D139" s="151"/>
      <c r="E139" s="215">
        <v>0</v>
      </c>
      <c r="F139" s="151"/>
      <c r="G139" s="215">
        <v>0</v>
      </c>
      <c r="H139" s="151"/>
      <c r="I139" s="215">
        <v>0</v>
      </c>
      <c r="J139" s="151"/>
      <c r="K139" s="215">
        <v>0</v>
      </c>
      <c r="L139" s="99"/>
      <c r="M139" s="150">
        <f t="shared" si="5"/>
        <v>0</v>
      </c>
      <c r="N139" s="285"/>
      <c r="O139" s="104"/>
      <c r="P139" s="104"/>
      <c r="Q139" s="104"/>
      <c r="R139" s="104"/>
      <c r="S139" s="104"/>
      <c r="T139" s="104"/>
      <c r="U139" s="104"/>
      <c r="V139" s="104"/>
      <c r="W139" s="104"/>
      <c r="X139" s="104"/>
    </row>
    <row r="140" spans="1:24" s="286" customFormat="1" ht="12.75">
      <c r="A140" s="236" t="s">
        <v>25</v>
      </c>
      <c r="B140" s="155"/>
      <c r="C140" s="215">
        <v>0</v>
      </c>
      <c r="D140" s="151"/>
      <c r="E140" s="215">
        <v>0</v>
      </c>
      <c r="F140" s="151"/>
      <c r="G140" s="215">
        <v>0</v>
      </c>
      <c r="H140" s="151"/>
      <c r="I140" s="215">
        <v>0</v>
      </c>
      <c r="J140" s="151"/>
      <c r="K140" s="215">
        <v>0</v>
      </c>
      <c r="L140" s="99"/>
      <c r="M140" s="150">
        <f t="shared" si="5"/>
        <v>0</v>
      </c>
      <c r="N140" s="285"/>
      <c r="O140" s="104"/>
      <c r="P140" s="104"/>
      <c r="Q140" s="104"/>
      <c r="R140" s="104"/>
      <c r="S140" s="104"/>
      <c r="T140" s="104"/>
      <c r="U140" s="104"/>
      <c r="V140" s="104"/>
      <c r="W140" s="104"/>
      <c r="X140" s="104"/>
    </row>
    <row r="141" spans="1:24" s="286" customFormat="1" ht="12.75">
      <c r="A141" s="235" t="s">
        <v>70</v>
      </c>
      <c r="B141" s="152"/>
      <c r="C141" s="150">
        <f>SUM(C136:C140)</f>
        <v>0</v>
      </c>
      <c r="D141" s="99"/>
      <c r="E141" s="150">
        <f>SUM(E136:E140)</f>
        <v>0</v>
      </c>
      <c r="F141" s="99"/>
      <c r="G141" s="150">
        <f>SUM(G136:G140)</f>
        <v>0</v>
      </c>
      <c r="H141" s="99"/>
      <c r="I141" s="150">
        <f>SUM(I136:I140)</f>
        <v>0</v>
      </c>
      <c r="J141" s="99"/>
      <c r="K141" s="150">
        <f>SUM(K136:K140)</f>
        <v>0</v>
      </c>
      <c r="L141" s="99"/>
      <c r="M141" s="150">
        <f t="shared" si="5"/>
        <v>0</v>
      </c>
      <c r="N141" s="285"/>
      <c r="O141" s="104"/>
      <c r="P141" s="104"/>
      <c r="Q141" s="104"/>
      <c r="R141" s="104"/>
      <c r="S141" s="104"/>
      <c r="T141" s="104"/>
      <c r="U141" s="104"/>
      <c r="V141" s="104"/>
      <c r="W141" s="104"/>
      <c r="X141" s="104"/>
    </row>
    <row r="142" spans="1:24" s="286" customFormat="1" ht="12.75">
      <c r="A142" s="235"/>
      <c r="B142" s="152"/>
      <c r="C142" s="161"/>
      <c r="D142" s="99"/>
      <c r="E142" s="161"/>
      <c r="F142" s="99"/>
      <c r="G142" s="161"/>
      <c r="H142" s="99"/>
      <c r="I142" s="161"/>
      <c r="J142" s="99"/>
      <c r="K142" s="161"/>
      <c r="L142" s="99"/>
      <c r="M142" s="161"/>
      <c r="N142" s="285"/>
      <c r="O142" s="104"/>
      <c r="P142" s="104"/>
      <c r="Q142" s="104"/>
      <c r="R142" s="104"/>
      <c r="S142" s="104"/>
      <c r="T142" s="104"/>
      <c r="U142" s="104"/>
      <c r="V142" s="104"/>
      <c r="W142" s="104"/>
      <c r="X142" s="104"/>
    </row>
    <row r="143" spans="1:24" s="286" customFormat="1" ht="12.75">
      <c r="A143" s="153" t="s">
        <v>71</v>
      </c>
      <c r="B143" s="152"/>
      <c r="C143" s="161"/>
      <c r="D143" s="99"/>
      <c r="E143" s="161"/>
      <c r="F143" s="99"/>
      <c r="G143" s="161"/>
      <c r="H143" s="99"/>
      <c r="I143" s="161"/>
      <c r="J143" s="99"/>
      <c r="K143" s="161"/>
      <c r="L143" s="99"/>
      <c r="M143" s="161"/>
      <c r="N143" s="285"/>
      <c r="O143" s="104"/>
      <c r="P143" s="104"/>
      <c r="Q143" s="104"/>
      <c r="R143" s="104"/>
      <c r="S143" s="104"/>
      <c r="T143" s="104"/>
      <c r="U143" s="104"/>
      <c r="V143" s="104"/>
      <c r="W143" s="104"/>
      <c r="X143" s="104"/>
    </row>
    <row r="144" spans="1:24" s="286" customFormat="1" ht="12.75">
      <c r="A144" s="154" t="s">
        <v>45</v>
      </c>
      <c r="B144" s="152"/>
      <c r="C144" s="214">
        <v>0</v>
      </c>
      <c r="D144" s="147"/>
      <c r="E144" s="214">
        <v>0</v>
      </c>
      <c r="F144" s="147"/>
      <c r="G144" s="214">
        <v>0</v>
      </c>
      <c r="H144" s="148"/>
      <c r="I144" s="214">
        <v>0</v>
      </c>
      <c r="J144" s="149"/>
      <c r="K144" s="214">
        <v>0</v>
      </c>
      <c r="L144" s="99"/>
      <c r="M144" s="150">
        <f aca="true" t="shared" si="6" ref="M144:M150">SUM(C144:K144)</f>
        <v>0</v>
      </c>
      <c r="N144" s="285"/>
      <c r="O144" s="104"/>
      <c r="P144" s="104"/>
      <c r="Q144" s="104"/>
      <c r="R144" s="104"/>
      <c r="S144" s="104"/>
      <c r="T144" s="104"/>
      <c r="U144" s="104"/>
      <c r="V144" s="104"/>
      <c r="W144" s="104"/>
      <c r="X144" s="104"/>
    </row>
    <row r="145" spans="1:24" s="286" customFormat="1" ht="12.75">
      <c r="A145" s="154" t="s">
        <v>72</v>
      </c>
      <c r="B145" s="152"/>
      <c r="C145" s="215">
        <v>0</v>
      </c>
      <c r="D145" s="151"/>
      <c r="E145" s="215">
        <v>0</v>
      </c>
      <c r="F145" s="151"/>
      <c r="G145" s="215">
        <v>0</v>
      </c>
      <c r="H145" s="151"/>
      <c r="I145" s="215">
        <v>0</v>
      </c>
      <c r="J145" s="151"/>
      <c r="K145" s="215">
        <v>0</v>
      </c>
      <c r="L145" s="99"/>
      <c r="M145" s="150">
        <f t="shared" si="6"/>
        <v>0</v>
      </c>
      <c r="N145" s="285"/>
      <c r="O145" s="104"/>
      <c r="P145" s="104"/>
      <c r="Q145" s="104"/>
      <c r="R145" s="104"/>
      <c r="S145" s="104"/>
      <c r="T145" s="104"/>
      <c r="U145" s="104"/>
      <c r="V145" s="104"/>
      <c r="W145" s="104"/>
      <c r="X145" s="104"/>
    </row>
    <row r="146" spans="1:24" s="286" customFormat="1" ht="12.75">
      <c r="A146" s="154" t="s">
        <v>73</v>
      </c>
      <c r="B146" s="152"/>
      <c r="C146" s="215">
        <v>0</v>
      </c>
      <c r="D146" s="151"/>
      <c r="E146" s="215">
        <v>0</v>
      </c>
      <c r="F146" s="151"/>
      <c r="G146" s="215">
        <v>0</v>
      </c>
      <c r="H146" s="151"/>
      <c r="I146" s="215">
        <v>0</v>
      </c>
      <c r="J146" s="151"/>
      <c r="K146" s="215">
        <v>0</v>
      </c>
      <c r="L146" s="99"/>
      <c r="M146" s="150">
        <f t="shared" si="6"/>
        <v>0</v>
      </c>
      <c r="N146" s="285"/>
      <c r="O146" s="104"/>
      <c r="P146" s="104"/>
      <c r="Q146" s="104"/>
      <c r="R146" s="104"/>
      <c r="S146" s="104"/>
      <c r="T146" s="104"/>
      <c r="U146" s="104"/>
      <c r="V146" s="104"/>
      <c r="W146" s="104"/>
      <c r="X146" s="104"/>
    </row>
    <row r="147" spans="1:24" s="286" customFormat="1" ht="12.75">
      <c r="A147" s="154" t="s">
        <v>74</v>
      </c>
      <c r="B147" s="152"/>
      <c r="C147" s="215">
        <v>0</v>
      </c>
      <c r="D147" s="151"/>
      <c r="E147" s="215">
        <v>0</v>
      </c>
      <c r="F147" s="151"/>
      <c r="G147" s="215">
        <v>0</v>
      </c>
      <c r="H147" s="151"/>
      <c r="I147" s="215">
        <v>0</v>
      </c>
      <c r="J147" s="151"/>
      <c r="K147" s="215">
        <v>0</v>
      </c>
      <c r="L147" s="99"/>
      <c r="M147" s="150">
        <f t="shared" si="6"/>
        <v>0</v>
      </c>
      <c r="N147" s="285"/>
      <c r="O147" s="104"/>
      <c r="P147" s="104"/>
      <c r="Q147" s="104"/>
      <c r="R147" s="104"/>
      <c r="S147" s="104"/>
      <c r="T147" s="104"/>
      <c r="U147" s="104"/>
      <c r="V147" s="104"/>
      <c r="W147" s="104"/>
      <c r="X147" s="104"/>
    </row>
    <row r="148" spans="1:24" s="286" customFormat="1" ht="12.75">
      <c r="A148" s="154" t="s">
        <v>31</v>
      </c>
      <c r="B148" s="152"/>
      <c r="C148" s="215">
        <v>0</v>
      </c>
      <c r="D148" s="151"/>
      <c r="E148" s="215">
        <v>0</v>
      </c>
      <c r="F148" s="151"/>
      <c r="G148" s="215">
        <v>0</v>
      </c>
      <c r="H148" s="151"/>
      <c r="I148" s="215">
        <v>0</v>
      </c>
      <c r="J148" s="151"/>
      <c r="K148" s="215">
        <v>0</v>
      </c>
      <c r="L148" s="99"/>
      <c r="M148" s="150">
        <f t="shared" si="6"/>
        <v>0</v>
      </c>
      <c r="N148" s="285"/>
      <c r="O148" s="104"/>
      <c r="P148" s="104"/>
      <c r="Q148" s="104"/>
      <c r="R148" s="104"/>
      <c r="S148" s="104"/>
      <c r="T148" s="104"/>
      <c r="U148" s="104"/>
      <c r="V148" s="104"/>
      <c r="W148" s="104"/>
      <c r="X148" s="104"/>
    </row>
    <row r="149" spans="1:24" s="286" customFormat="1" ht="12.75">
      <c r="A149" s="154" t="s">
        <v>25</v>
      </c>
      <c r="B149" s="152"/>
      <c r="C149" s="215">
        <v>0</v>
      </c>
      <c r="D149" s="151"/>
      <c r="E149" s="215">
        <v>0</v>
      </c>
      <c r="F149" s="151"/>
      <c r="G149" s="215">
        <v>0</v>
      </c>
      <c r="H149" s="151"/>
      <c r="I149" s="215">
        <v>0</v>
      </c>
      <c r="J149" s="151"/>
      <c r="K149" s="215">
        <v>0</v>
      </c>
      <c r="L149" s="99"/>
      <c r="M149" s="150">
        <f t="shared" si="6"/>
        <v>0</v>
      </c>
      <c r="N149" s="285"/>
      <c r="O149" s="104"/>
      <c r="P149" s="104"/>
      <c r="Q149" s="104"/>
      <c r="R149" s="104"/>
      <c r="S149" s="104"/>
      <c r="T149" s="104"/>
      <c r="U149" s="104"/>
      <c r="V149" s="104"/>
      <c r="W149" s="104"/>
      <c r="X149" s="104"/>
    </row>
    <row r="150" spans="1:24" s="286" customFormat="1" ht="12.75">
      <c r="A150" s="153" t="s">
        <v>75</v>
      </c>
      <c r="B150" s="152"/>
      <c r="C150" s="150">
        <f>SUM(C144:C149)</f>
        <v>0</v>
      </c>
      <c r="D150" s="99"/>
      <c r="E150" s="150">
        <f>SUM(E144:E149)</f>
        <v>0</v>
      </c>
      <c r="F150" s="99"/>
      <c r="G150" s="150">
        <f>SUM(G144:G149)</f>
        <v>0</v>
      </c>
      <c r="H150" s="99"/>
      <c r="I150" s="150">
        <f>SUM(I144:I149)</f>
        <v>0</v>
      </c>
      <c r="J150" s="99"/>
      <c r="K150" s="150">
        <f>SUM(K144:K149)</f>
        <v>0</v>
      </c>
      <c r="L150" s="99"/>
      <c r="M150" s="150">
        <f t="shared" si="6"/>
        <v>0</v>
      </c>
      <c r="N150" s="285"/>
      <c r="O150" s="104"/>
      <c r="P150" s="104"/>
      <c r="Q150" s="104"/>
      <c r="R150" s="104"/>
      <c r="S150" s="104"/>
      <c r="T150" s="104"/>
      <c r="U150" s="104"/>
      <c r="V150" s="104"/>
      <c r="W150" s="104"/>
      <c r="X150" s="104"/>
    </row>
    <row r="151" spans="1:24" s="286" customFormat="1" ht="12.75">
      <c r="A151" s="153"/>
      <c r="B151" s="152"/>
      <c r="C151" s="99"/>
      <c r="D151" s="99"/>
      <c r="E151" s="99"/>
      <c r="F151" s="99"/>
      <c r="G151" s="99"/>
      <c r="H151" s="99"/>
      <c r="I151" s="99"/>
      <c r="J151" s="99"/>
      <c r="K151" s="99"/>
      <c r="L151" s="99"/>
      <c r="M151" s="99"/>
      <c r="N151" s="285"/>
      <c r="O151" s="104"/>
      <c r="P151" s="104"/>
      <c r="Q151" s="104"/>
      <c r="R151" s="104"/>
      <c r="S151" s="104"/>
      <c r="T151" s="104"/>
      <c r="U151" s="104"/>
      <c r="V151" s="104"/>
      <c r="W151" s="104"/>
      <c r="X151" s="104"/>
    </row>
    <row r="152" spans="1:24" s="286" customFormat="1" ht="12.75">
      <c r="A152" s="153" t="s">
        <v>76</v>
      </c>
      <c r="B152" s="152"/>
      <c r="C152" s="99"/>
      <c r="D152" s="99"/>
      <c r="E152" s="99"/>
      <c r="F152" s="99"/>
      <c r="G152" s="99"/>
      <c r="H152" s="99"/>
      <c r="I152" s="99"/>
      <c r="J152" s="99"/>
      <c r="K152" s="99"/>
      <c r="L152" s="99"/>
      <c r="M152" s="99"/>
      <c r="N152" s="285"/>
      <c r="O152" s="104"/>
      <c r="P152" s="104"/>
      <c r="Q152" s="104"/>
      <c r="R152" s="104"/>
      <c r="S152" s="104"/>
      <c r="T152" s="104"/>
      <c r="U152" s="104"/>
      <c r="V152" s="104"/>
      <c r="W152" s="104"/>
      <c r="X152" s="104"/>
    </row>
    <row r="153" spans="1:24" s="286" customFormat="1" ht="12.75">
      <c r="A153" s="154" t="s">
        <v>77</v>
      </c>
      <c r="B153" s="152"/>
      <c r="C153" s="214">
        <v>0</v>
      </c>
      <c r="D153" s="147"/>
      <c r="E153" s="214">
        <v>0</v>
      </c>
      <c r="F153" s="147"/>
      <c r="G153" s="214">
        <v>0</v>
      </c>
      <c r="H153" s="148"/>
      <c r="I153" s="214">
        <v>0</v>
      </c>
      <c r="J153" s="149"/>
      <c r="K153" s="214">
        <v>0</v>
      </c>
      <c r="L153" s="99"/>
      <c r="M153" s="150">
        <f aca="true" t="shared" si="7" ref="M153:M158">SUM(C153:K153)</f>
        <v>0</v>
      </c>
      <c r="N153" s="285"/>
      <c r="O153" s="104"/>
      <c r="P153" s="104"/>
      <c r="Q153" s="104"/>
      <c r="R153" s="104"/>
      <c r="S153" s="104"/>
      <c r="T153" s="104"/>
      <c r="U153" s="104"/>
      <c r="V153" s="104"/>
      <c r="W153" s="104"/>
      <c r="X153" s="104"/>
    </row>
    <row r="154" spans="1:24" s="286" customFormat="1" ht="12.75">
      <c r="A154" s="154" t="s">
        <v>78</v>
      </c>
      <c r="B154" s="152"/>
      <c r="C154" s="215">
        <v>0</v>
      </c>
      <c r="D154" s="151"/>
      <c r="E154" s="215">
        <v>0</v>
      </c>
      <c r="F154" s="151"/>
      <c r="G154" s="215">
        <v>0</v>
      </c>
      <c r="H154" s="151"/>
      <c r="I154" s="215">
        <v>0</v>
      </c>
      <c r="J154" s="151"/>
      <c r="K154" s="215">
        <v>0</v>
      </c>
      <c r="L154" s="99"/>
      <c r="M154" s="150">
        <f t="shared" si="7"/>
        <v>0</v>
      </c>
      <c r="N154" s="285"/>
      <c r="O154" s="104"/>
      <c r="P154" s="104"/>
      <c r="Q154" s="104"/>
      <c r="R154" s="104"/>
      <c r="S154" s="104"/>
      <c r="T154" s="104"/>
      <c r="U154" s="104"/>
      <c r="V154" s="104"/>
      <c r="W154" s="104"/>
      <c r="X154" s="104"/>
    </row>
    <row r="155" spans="1:24" s="286" customFormat="1" ht="12.75">
      <c r="A155" s="154" t="s">
        <v>79</v>
      </c>
      <c r="B155" s="152"/>
      <c r="C155" s="215">
        <v>0</v>
      </c>
      <c r="D155" s="151"/>
      <c r="E155" s="215">
        <v>0</v>
      </c>
      <c r="F155" s="151"/>
      <c r="G155" s="215">
        <v>0</v>
      </c>
      <c r="H155" s="151"/>
      <c r="I155" s="215">
        <v>0</v>
      </c>
      <c r="J155" s="151"/>
      <c r="K155" s="215">
        <v>0</v>
      </c>
      <c r="L155" s="99"/>
      <c r="M155" s="150">
        <f t="shared" si="7"/>
        <v>0</v>
      </c>
      <c r="N155" s="285"/>
      <c r="O155" s="104"/>
      <c r="P155" s="104"/>
      <c r="Q155" s="104"/>
      <c r="R155" s="104"/>
      <c r="S155" s="104"/>
      <c r="T155" s="104"/>
      <c r="U155" s="104"/>
      <c r="V155" s="104"/>
      <c r="W155" s="104"/>
      <c r="X155" s="104"/>
    </row>
    <row r="156" spans="1:24" s="286" customFormat="1" ht="12.75">
      <c r="A156" s="154" t="s">
        <v>80</v>
      </c>
      <c r="B156" s="152"/>
      <c r="C156" s="215">
        <v>0</v>
      </c>
      <c r="D156" s="151"/>
      <c r="E156" s="215">
        <v>0</v>
      </c>
      <c r="F156" s="151"/>
      <c r="G156" s="215">
        <v>0</v>
      </c>
      <c r="H156" s="151"/>
      <c r="I156" s="215">
        <v>0</v>
      </c>
      <c r="J156" s="151"/>
      <c r="K156" s="215">
        <v>0</v>
      </c>
      <c r="L156" s="99"/>
      <c r="M156" s="150">
        <f t="shared" si="7"/>
        <v>0</v>
      </c>
      <c r="N156" s="285"/>
      <c r="O156" s="104"/>
      <c r="P156" s="104"/>
      <c r="Q156" s="104"/>
      <c r="R156" s="104"/>
      <c r="S156" s="104"/>
      <c r="T156" s="104"/>
      <c r="U156" s="104"/>
      <c r="V156" s="104"/>
      <c r="W156" s="104"/>
      <c r="X156" s="104"/>
    </row>
    <row r="157" spans="1:24" s="286" customFormat="1" ht="12.75">
      <c r="A157" s="154" t="s">
        <v>25</v>
      </c>
      <c r="B157" s="152"/>
      <c r="C157" s="215">
        <v>0</v>
      </c>
      <c r="D157" s="151"/>
      <c r="E157" s="215">
        <v>0</v>
      </c>
      <c r="F157" s="151"/>
      <c r="G157" s="215">
        <v>0</v>
      </c>
      <c r="H157" s="151"/>
      <c r="I157" s="215">
        <v>0</v>
      </c>
      <c r="J157" s="151"/>
      <c r="K157" s="215">
        <v>0</v>
      </c>
      <c r="L157" s="99"/>
      <c r="M157" s="150">
        <f t="shared" si="7"/>
        <v>0</v>
      </c>
      <c r="N157" s="285"/>
      <c r="O157" s="104"/>
      <c r="P157" s="104"/>
      <c r="Q157" s="104"/>
      <c r="R157" s="104"/>
      <c r="S157" s="104"/>
      <c r="T157" s="104"/>
      <c r="U157" s="104"/>
      <c r="V157" s="104"/>
      <c r="W157" s="104"/>
      <c r="X157" s="104"/>
    </row>
    <row r="158" spans="1:24" s="286" customFormat="1" ht="12.75">
      <c r="A158" s="153" t="s">
        <v>81</v>
      </c>
      <c r="B158" s="152"/>
      <c r="C158" s="150">
        <f>SUM(C153:C157)</f>
        <v>0</v>
      </c>
      <c r="D158" s="99"/>
      <c r="E158" s="150">
        <f>SUM(E153:E157)</f>
        <v>0</v>
      </c>
      <c r="F158" s="99"/>
      <c r="G158" s="150">
        <f>SUM(G153:G157)</f>
        <v>0</v>
      </c>
      <c r="H158" s="99"/>
      <c r="I158" s="150">
        <f>SUM(I153:I157)</f>
        <v>0</v>
      </c>
      <c r="J158" s="99"/>
      <c r="K158" s="150">
        <f>SUM(K153:K157)</f>
        <v>0</v>
      </c>
      <c r="L158" s="99"/>
      <c r="M158" s="150">
        <f t="shared" si="7"/>
        <v>0</v>
      </c>
      <c r="N158" s="285"/>
      <c r="O158" s="104"/>
      <c r="P158" s="104"/>
      <c r="Q158" s="104"/>
      <c r="R158" s="104"/>
      <c r="S158" s="104"/>
      <c r="T158" s="104"/>
      <c r="U158" s="104"/>
      <c r="V158" s="104"/>
      <c r="W158" s="104"/>
      <c r="X158" s="104"/>
    </row>
    <row r="159" spans="1:24" s="286" customFormat="1" ht="12.75">
      <c r="A159" s="153"/>
      <c r="B159" s="152"/>
      <c r="C159" s="99"/>
      <c r="D159" s="99"/>
      <c r="E159" s="99"/>
      <c r="F159" s="99"/>
      <c r="G159" s="99"/>
      <c r="H159" s="99"/>
      <c r="I159" s="99"/>
      <c r="J159" s="99"/>
      <c r="K159" s="99"/>
      <c r="L159" s="99"/>
      <c r="M159" s="99"/>
      <c r="N159" s="285"/>
      <c r="O159" s="104"/>
      <c r="P159" s="104"/>
      <c r="Q159" s="104"/>
      <c r="R159" s="104"/>
      <c r="S159" s="104"/>
      <c r="T159" s="104"/>
      <c r="U159" s="104"/>
      <c r="V159" s="104"/>
      <c r="W159" s="104"/>
      <c r="X159" s="104"/>
    </row>
    <row r="160" spans="1:24" s="286" customFormat="1" ht="12.75">
      <c r="A160" s="153" t="s">
        <v>82</v>
      </c>
      <c r="B160" s="152"/>
      <c r="C160" s="99"/>
      <c r="D160" s="99"/>
      <c r="E160" s="99"/>
      <c r="F160" s="99"/>
      <c r="G160" s="99"/>
      <c r="H160" s="99"/>
      <c r="I160" s="99"/>
      <c r="J160" s="99"/>
      <c r="K160" s="99"/>
      <c r="L160" s="99"/>
      <c r="M160" s="99"/>
      <c r="N160" s="285"/>
      <c r="O160" s="104"/>
      <c r="P160" s="104"/>
      <c r="Q160" s="104"/>
      <c r="R160" s="104"/>
      <c r="S160" s="104"/>
      <c r="T160" s="104"/>
      <c r="U160" s="104"/>
      <c r="V160" s="104"/>
      <c r="W160" s="104"/>
      <c r="X160" s="104"/>
    </row>
    <row r="161" spans="1:24" s="286" customFormat="1" ht="12.75">
      <c r="A161" s="154" t="s">
        <v>54</v>
      </c>
      <c r="B161" s="152"/>
      <c r="C161" s="214">
        <v>0</v>
      </c>
      <c r="D161" s="147"/>
      <c r="E161" s="214">
        <v>0</v>
      </c>
      <c r="F161" s="147"/>
      <c r="G161" s="214">
        <v>0</v>
      </c>
      <c r="H161" s="148"/>
      <c r="I161" s="214">
        <v>0</v>
      </c>
      <c r="J161" s="149"/>
      <c r="K161" s="214">
        <v>0</v>
      </c>
      <c r="L161" s="99"/>
      <c r="M161" s="150">
        <f>SUM(C161:K161)</f>
        <v>0</v>
      </c>
      <c r="N161" s="285"/>
      <c r="O161" s="104"/>
      <c r="P161" s="104"/>
      <c r="Q161" s="104"/>
      <c r="R161" s="104"/>
      <c r="S161" s="104"/>
      <c r="T161" s="104"/>
      <c r="U161" s="104"/>
      <c r="V161" s="104"/>
      <c r="W161" s="104"/>
      <c r="X161" s="104"/>
    </row>
    <row r="162" spans="1:24" s="286" customFormat="1" ht="12.75">
      <c r="A162" s="154" t="s">
        <v>55</v>
      </c>
      <c r="B162" s="152"/>
      <c r="C162" s="215">
        <v>0</v>
      </c>
      <c r="D162" s="151"/>
      <c r="E162" s="215">
        <v>0</v>
      </c>
      <c r="F162" s="151"/>
      <c r="G162" s="215">
        <v>0</v>
      </c>
      <c r="H162" s="151"/>
      <c r="I162" s="215">
        <v>0</v>
      </c>
      <c r="J162" s="151"/>
      <c r="K162" s="215">
        <v>0</v>
      </c>
      <c r="L162" s="99"/>
      <c r="M162" s="150">
        <f>SUM(C162:K162)</f>
        <v>0</v>
      </c>
      <c r="N162" s="285"/>
      <c r="O162" s="104"/>
      <c r="P162" s="104"/>
      <c r="Q162" s="104"/>
      <c r="R162" s="104"/>
      <c r="S162" s="104"/>
      <c r="T162" s="104"/>
      <c r="U162" s="104"/>
      <c r="V162" s="104"/>
      <c r="W162" s="104"/>
      <c r="X162" s="104"/>
    </row>
    <row r="163" spans="1:24" s="286" customFormat="1" ht="12.75">
      <c r="A163" s="154" t="s">
        <v>56</v>
      </c>
      <c r="B163" s="152"/>
      <c r="C163" s="215">
        <v>0</v>
      </c>
      <c r="D163" s="151"/>
      <c r="E163" s="215">
        <v>0</v>
      </c>
      <c r="F163" s="151"/>
      <c r="G163" s="215">
        <v>0</v>
      </c>
      <c r="H163" s="151"/>
      <c r="I163" s="215">
        <v>0</v>
      </c>
      <c r="J163" s="151"/>
      <c r="K163" s="215">
        <v>0</v>
      </c>
      <c r="L163" s="99"/>
      <c r="M163" s="150">
        <f>SUM(C163:K163)</f>
        <v>0</v>
      </c>
      <c r="N163" s="285"/>
      <c r="O163" s="104"/>
      <c r="P163" s="104"/>
      <c r="Q163" s="104"/>
      <c r="R163" s="104"/>
      <c r="S163" s="104"/>
      <c r="T163" s="104"/>
      <c r="U163" s="104"/>
      <c r="V163" s="104"/>
      <c r="W163" s="104"/>
      <c r="X163" s="104"/>
    </row>
    <row r="164" spans="1:24" s="286" customFormat="1" ht="12.75">
      <c r="A164" s="153" t="s">
        <v>83</v>
      </c>
      <c r="B164" s="152"/>
      <c r="C164" s="150">
        <f>SUM(C161:C163)</f>
        <v>0</v>
      </c>
      <c r="D164" s="99"/>
      <c r="E164" s="150">
        <f>SUM(E161:E163)</f>
        <v>0</v>
      </c>
      <c r="F164" s="99"/>
      <c r="G164" s="150">
        <f>SUM(G161:G163)</f>
        <v>0</v>
      </c>
      <c r="H164" s="99"/>
      <c r="I164" s="150">
        <f>SUM(I161:I163)</f>
        <v>0</v>
      </c>
      <c r="J164" s="99"/>
      <c r="K164" s="150">
        <f>SUM(K161:K163)</f>
        <v>0</v>
      </c>
      <c r="L164" s="99"/>
      <c r="M164" s="150">
        <f>SUM(C164:K164)</f>
        <v>0</v>
      </c>
      <c r="N164" s="285"/>
      <c r="O164" s="104"/>
      <c r="P164" s="104"/>
      <c r="Q164" s="104"/>
      <c r="R164" s="104"/>
      <c r="S164" s="104"/>
      <c r="T164" s="104"/>
      <c r="U164" s="104"/>
      <c r="V164" s="104"/>
      <c r="W164" s="104"/>
      <c r="X164" s="104"/>
    </row>
    <row r="165" spans="1:24" s="286" customFormat="1" ht="12.75">
      <c r="A165" s="153"/>
      <c r="B165" s="152"/>
      <c r="C165" s="99"/>
      <c r="D165" s="99"/>
      <c r="E165" s="99"/>
      <c r="F165" s="99"/>
      <c r="G165" s="99"/>
      <c r="H165" s="99"/>
      <c r="I165" s="99"/>
      <c r="J165" s="99"/>
      <c r="K165" s="99"/>
      <c r="L165" s="99"/>
      <c r="M165" s="99"/>
      <c r="N165" s="285"/>
      <c r="O165" s="104"/>
      <c r="P165" s="104"/>
      <c r="Q165" s="104"/>
      <c r="R165" s="104"/>
      <c r="S165" s="104"/>
      <c r="T165" s="104"/>
      <c r="U165" s="104"/>
      <c r="V165" s="104"/>
      <c r="W165" s="104"/>
      <c r="X165" s="104"/>
    </row>
    <row r="166" spans="1:15" ht="12.75">
      <c r="A166" s="233" t="s">
        <v>84</v>
      </c>
      <c r="B166" s="155"/>
      <c r="C166" s="99"/>
      <c r="D166" s="99"/>
      <c r="E166" s="99"/>
      <c r="F166" s="99"/>
      <c r="G166" s="99"/>
      <c r="H166" s="99"/>
      <c r="I166" s="99"/>
      <c r="J166" s="99"/>
      <c r="K166" s="99"/>
      <c r="L166" s="99"/>
      <c r="M166" s="99"/>
      <c r="N166" s="287"/>
      <c r="O166" s="104"/>
    </row>
    <row r="167" spans="1:15" ht="12.75">
      <c r="A167" s="154" t="s">
        <v>235</v>
      </c>
      <c r="B167" s="155"/>
      <c r="C167" s="238">
        <f>SUM('I Mirror_East'!$B63:$M63)*'I Mirror_East'!$B48</f>
        <v>0</v>
      </c>
      <c r="D167" s="147"/>
      <c r="E167" s="238">
        <f>SUM('I Mirror_East'!$B93:$M93)*'I Mirror_East'!$B78</f>
        <v>0</v>
      </c>
      <c r="F167" s="147"/>
      <c r="G167" s="238">
        <f>SUM('I Mirror_East'!$B123:$M123)*'I Mirror_East'!$B108</f>
        <v>0</v>
      </c>
      <c r="H167" s="148"/>
      <c r="I167" s="238">
        <f>SUM('I Mirror_East'!$B153:$M153)*'I Mirror_East'!$B138</f>
        <v>0</v>
      </c>
      <c r="J167" s="148"/>
      <c r="K167" s="238">
        <f>SUM('I Mirror_East'!$B183:$M183)*'I Mirror_East'!$B168</f>
        <v>0</v>
      </c>
      <c r="L167" s="156"/>
      <c r="M167" s="150">
        <f>SUM(C167:K167)</f>
        <v>0</v>
      </c>
      <c r="N167" s="287"/>
      <c r="O167" s="104"/>
    </row>
    <row r="168" spans="1:15" ht="12.75">
      <c r="A168" s="154" t="s">
        <v>236</v>
      </c>
      <c r="B168" s="155"/>
      <c r="C168" s="239">
        <f>SUM('I Mirror_East'!$B64:$M64)*'I Mirror_East'!$B49</f>
        <v>0</v>
      </c>
      <c r="D168" s="237"/>
      <c r="E168" s="239">
        <f>SUM('I Mirror_East'!$B94:$M94)*'I Mirror_East'!$B79</f>
        <v>0</v>
      </c>
      <c r="F168" s="237"/>
      <c r="G168" s="239">
        <f>SUM('I Mirror_East'!$B124:$M124)*'I Mirror_East'!$B109</f>
        <v>0</v>
      </c>
      <c r="H168" s="237"/>
      <c r="I168" s="239">
        <f>SUM('I Mirror_East'!$B154:$M154)*'I Mirror_East'!$B139</f>
        <v>0</v>
      </c>
      <c r="J168" s="237"/>
      <c r="K168" s="239">
        <f>SUM('I Mirror_East'!$B184:$M184)*'I Mirror_East'!$B169</f>
        <v>0</v>
      </c>
      <c r="L168" s="156"/>
      <c r="M168" s="150">
        <f>SUM(C168:K168)</f>
        <v>0</v>
      </c>
      <c r="N168" s="287"/>
      <c r="O168" s="104"/>
    </row>
    <row r="169" spans="1:15" ht="12.75">
      <c r="A169" s="154" t="s">
        <v>347</v>
      </c>
      <c r="B169" s="155"/>
      <c r="C169" s="239">
        <f>SUM('I Mirror_East'!$B65:$M65)*'I Mirror_East'!$B50</f>
        <v>0</v>
      </c>
      <c r="D169" s="237"/>
      <c r="E169" s="239">
        <f>SUM('I Mirror_East'!$B95:$M95)*'I Mirror_East'!$B80</f>
        <v>0</v>
      </c>
      <c r="F169" s="237"/>
      <c r="G169" s="239">
        <f>SUM('I Mirror_East'!$B125:$M125)*'I Mirror_East'!$B110</f>
        <v>0</v>
      </c>
      <c r="H169" s="237"/>
      <c r="I169" s="239">
        <f>SUM('I Mirror_East'!$B155:$M155)*'I Mirror_East'!$B140</f>
        <v>0</v>
      </c>
      <c r="J169" s="237"/>
      <c r="K169" s="239">
        <f>SUM('I Mirror_East'!$B185:$M185)*'I Mirror_East'!$B170</f>
        <v>0</v>
      </c>
      <c r="L169" s="156"/>
      <c r="M169" s="150">
        <f>SUM(C169:K169)</f>
        <v>0</v>
      </c>
      <c r="N169" s="287"/>
      <c r="O169" s="104"/>
    </row>
    <row r="170" spans="1:15" ht="12.75">
      <c r="A170" s="233" t="s">
        <v>237</v>
      </c>
      <c r="B170" s="155"/>
      <c r="C170" s="150">
        <f>SUM(C167:C169)</f>
        <v>0</v>
      </c>
      <c r="D170" s="99"/>
      <c r="E170" s="150">
        <f>SUM(E167:E169)</f>
        <v>0</v>
      </c>
      <c r="F170" s="99"/>
      <c r="G170" s="150">
        <f>SUM(G167:G169)</f>
        <v>0</v>
      </c>
      <c r="H170" s="99"/>
      <c r="I170" s="150">
        <f>SUM(I167:I169)</f>
        <v>0</v>
      </c>
      <c r="J170" s="99"/>
      <c r="K170" s="150">
        <f>SUM(K167:K169)</f>
        <v>0</v>
      </c>
      <c r="L170" s="99"/>
      <c r="M170" s="150">
        <f>SUM(C170:K170)</f>
        <v>0</v>
      </c>
      <c r="N170" s="287"/>
      <c r="O170" s="104"/>
    </row>
    <row r="171" spans="1:15" ht="12.75">
      <c r="A171" s="162"/>
      <c r="B171" s="155"/>
      <c r="C171" s="156"/>
      <c r="D171" s="156"/>
      <c r="E171" s="156"/>
      <c r="F171" s="156"/>
      <c r="G171" s="156"/>
      <c r="H171" s="156"/>
      <c r="I171" s="156" t="s">
        <v>1</v>
      </c>
      <c r="J171" s="156"/>
      <c r="K171" s="156" t="s">
        <v>1</v>
      </c>
      <c r="L171" s="156"/>
      <c r="M171" s="99"/>
      <c r="O171" s="104"/>
    </row>
    <row r="172" spans="1:15" ht="12.75">
      <c r="A172" s="153" t="s">
        <v>85</v>
      </c>
      <c r="B172" s="155"/>
      <c r="C172" s="156"/>
      <c r="D172" s="156"/>
      <c r="E172" s="156"/>
      <c r="F172" s="156"/>
      <c r="G172" s="156"/>
      <c r="H172" s="156"/>
      <c r="I172" s="156"/>
      <c r="J172" s="156"/>
      <c r="K172" s="156"/>
      <c r="L172" s="156"/>
      <c r="M172" s="99"/>
      <c r="O172" s="104"/>
    </row>
    <row r="173" spans="1:15" ht="12.75">
      <c r="A173" s="162" t="s">
        <v>86</v>
      </c>
      <c r="B173" s="155"/>
      <c r="C173" s="214">
        <v>0</v>
      </c>
      <c r="D173" s="147"/>
      <c r="E173" s="214">
        <v>0</v>
      </c>
      <c r="F173" s="147"/>
      <c r="G173" s="214">
        <v>0</v>
      </c>
      <c r="H173" s="148"/>
      <c r="I173" s="214">
        <v>0</v>
      </c>
      <c r="J173" s="149"/>
      <c r="K173" s="214">
        <v>0</v>
      </c>
      <c r="L173" s="156"/>
      <c r="M173" s="150">
        <f>SUM(C173:K173)</f>
        <v>0</v>
      </c>
      <c r="O173" s="104"/>
    </row>
    <row r="174" spans="1:15" ht="12.75">
      <c r="A174" s="162" t="s">
        <v>87</v>
      </c>
      <c r="B174" s="155"/>
      <c r="C174" s="215">
        <v>0</v>
      </c>
      <c r="D174" s="151"/>
      <c r="E174" s="215">
        <v>0</v>
      </c>
      <c r="F174" s="151"/>
      <c r="G174" s="215">
        <v>0</v>
      </c>
      <c r="H174" s="151"/>
      <c r="I174" s="215">
        <v>0</v>
      </c>
      <c r="J174" s="151"/>
      <c r="K174" s="215">
        <v>0</v>
      </c>
      <c r="L174" s="156"/>
      <c r="M174" s="150">
        <f>SUM(C174:K174)</f>
        <v>0</v>
      </c>
      <c r="O174" s="104"/>
    </row>
    <row r="175" spans="1:15" ht="12.75">
      <c r="A175" s="153" t="s">
        <v>88</v>
      </c>
      <c r="B175" s="155"/>
      <c r="C175" s="150">
        <f>SUM(C173:C174)</f>
        <v>0</v>
      </c>
      <c r="D175" s="99"/>
      <c r="E175" s="150">
        <f>SUM(E173:E174)</f>
        <v>0</v>
      </c>
      <c r="F175" s="99"/>
      <c r="G175" s="150">
        <f>SUM(G173:G174)</f>
        <v>0</v>
      </c>
      <c r="H175" s="99"/>
      <c r="I175" s="150">
        <f>SUM(I173:I174)</f>
        <v>0</v>
      </c>
      <c r="J175" s="99"/>
      <c r="K175" s="150">
        <f>SUM(K173:K174)</f>
        <v>0</v>
      </c>
      <c r="L175" s="99"/>
      <c r="M175" s="150">
        <f>SUM(C175:K175)</f>
        <v>0</v>
      </c>
      <c r="O175" s="104"/>
    </row>
    <row r="176" spans="1:15" ht="12.75">
      <c r="A176" s="162"/>
      <c r="B176" s="155"/>
      <c r="C176" s="156"/>
      <c r="D176" s="156"/>
      <c r="E176" s="156"/>
      <c r="F176" s="156"/>
      <c r="G176" s="156"/>
      <c r="H176" s="156"/>
      <c r="I176" s="156"/>
      <c r="J176" s="156"/>
      <c r="K176" s="156"/>
      <c r="L176" s="156"/>
      <c r="M176" s="99"/>
      <c r="O176" s="104"/>
    </row>
    <row r="177" spans="1:15" ht="12.75">
      <c r="A177" s="153" t="s">
        <v>89</v>
      </c>
      <c r="B177" s="155"/>
      <c r="C177" s="214">
        <v>0</v>
      </c>
      <c r="D177" s="147"/>
      <c r="E177" s="214">
        <v>0</v>
      </c>
      <c r="F177" s="147"/>
      <c r="G177" s="214">
        <v>0</v>
      </c>
      <c r="H177" s="148"/>
      <c r="I177" s="214">
        <v>0</v>
      </c>
      <c r="J177" s="149"/>
      <c r="K177" s="214">
        <v>0</v>
      </c>
      <c r="L177" s="156"/>
      <c r="M177" s="150">
        <f>SUM(C177:K177)</f>
        <v>0</v>
      </c>
      <c r="O177" s="104"/>
    </row>
    <row r="178" spans="1:15" ht="12.75">
      <c r="A178" s="162"/>
      <c r="B178" s="155"/>
      <c r="C178" s="156"/>
      <c r="D178" s="156"/>
      <c r="E178" s="156"/>
      <c r="F178" s="156"/>
      <c r="G178" s="156"/>
      <c r="H178" s="156"/>
      <c r="I178" s="156"/>
      <c r="J178" s="156"/>
      <c r="K178" s="156"/>
      <c r="L178" s="156"/>
      <c r="M178" s="99"/>
      <c r="O178" s="104"/>
    </row>
    <row r="179" spans="1:24" s="121" customFormat="1" ht="12.75">
      <c r="A179" s="163" t="s">
        <v>90</v>
      </c>
      <c r="B179" s="152"/>
      <c r="C179" s="150">
        <f>C108+C118+C126+C133+C141+C150+C158+C164+C170+C175+C177</f>
        <v>0</v>
      </c>
      <c r="D179" s="99"/>
      <c r="E179" s="150">
        <f>E108+E118+E126+E133+E141+E150+E158+E164+E170+E175+E177</f>
        <v>0</v>
      </c>
      <c r="F179" s="99"/>
      <c r="G179" s="150">
        <f>G108+G118+G126+G133+G141+G150+G158+G164+G170+G175+G177</f>
        <v>0</v>
      </c>
      <c r="H179" s="99"/>
      <c r="I179" s="150">
        <f>I108+I118+I126+I133+I141+I150+I158+I164+I170+I175+I177</f>
        <v>0</v>
      </c>
      <c r="J179" s="99"/>
      <c r="K179" s="150">
        <f>K108+K118+K126+K133+K141+K150+K158+K164+K170+K175+K177</f>
        <v>0</v>
      </c>
      <c r="L179" s="99"/>
      <c r="M179" s="150">
        <f>SUM(C179:K179)</f>
        <v>0</v>
      </c>
      <c r="N179" s="288"/>
      <c r="O179" s="104"/>
      <c r="P179" s="104"/>
      <c r="Q179" s="104"/>
      <c r="R179" s="104"/>
      <c r="S179" s="104"/>
      <c r="T179" s="104"/>
      <c r="U179" s="104"/>
      <c r="V179" s="104"/>
      <c r="W179" s="104"/>
      <c r="X179" s="104"/>
    </row>
    <row r="180" spans="1:24" s="121" customFormat="1" ht="12.75">
      <c r="A180" s="163"/>
      <c r="B180" s="152"/>
      <c r="C180" s="99"/>
      <c r="D180" s="99"/>
      <c r="E180" s="99"/>
      <c r="F180" s="99"/>
      <c r="G180" s="99"/>
      <c r="H180" s="99"/>
      <c r="I180" s="99"/>
      <c r="J180" s="99"/>
      <c r="K180" s="99"/>
      <c r="L180" s="99"/>
      <c r="M180" s="99"/>
      <c r="N180" s="288"/>
      <c r="O180" s="104"/>
      <c r="P180" s="104"/>
      <c r="Q180" s="104"/>
      <c r="R180" s="104"/>
      <c r="S180" s="104"/>
      <c r="T180" s="104"/>
      <c r="U180" s="104"/>
      <c r="V180" s="104"/>
      <c r="W180" s="104"/>
      <c r="X180" s="104"/>
    </row>
    <row r="181" spans="1:24" s="121" customFormat="1" ht="12.75">
      <c r="A181" s="163" t="s">
        <v>91</v>
      </c>
      <c r="B181" s="152"/>
      <c r="C181" s="150">
        <f>C179+C100</f>
        <v>0</v>
      </c>
      <c r="D181" s="99"/>
      <c r="E181" s="150">
        <f>E179+E100</f>
        <v>0</v>
      </c>
      <c r="F181" s="99"/>
      <c r="G181" s="150">
        <f>G179+G100</f>
        <v>0</v>
      </c>
      <c r="H181" s="99"/>
      <c r="I181" s="150">
        <f>I179+I100</f>
        <v>0</v>
      </c>
      <c r="J181" s="99"/>
      <c r="K181" s="150">
        <f>K179+K100</f>
        <v>0</v>
      </c>
      <c r="L181" s="99"/>
      <c r="M181" s="150">
        <f>SUM(C181:K181)</f>
        <v>0</v>
      </c>
      <c r="N181" s="288"/>
      <c r="O181" s="104"/>
      <c r="P181" s="104"/>
      <c r="Q181" s="104"/>
      <c r="R181" s="104"/>
      <c r="S181" s="104"/>
      <c r="T181" s="104"/>
      <c r="U181" s="104"/>
      <c r="V181" s="104"/>
      <c r="W181" s="104"/>
      <c r="X181" s="104"/>
    </row>
    <row r="182" spans="1:24" s="121" customFormat="1" ht="12.75">
      <c r="A182" s="163"/>
      <c r="B182" s="152"/>
      <c r="C182" s="99"/>
      <c r="D182" s="99"/>
      <c r="E182" s="99"/>
      <c r="F182" s="99"/>
      <c r="G182" s="99"/>
      <c r="H182" s="99"/>
      <c r="I182" s="99"/>
      <c r="J182" s="99"/>
      <c r="K182" s="99"/>
      <c r="L182" s="99"/>
      <c r="M182" s="99"/>
      <c r="N182" s="288"/>
      <c r="O182" s="104" t="s">
        <v>1</v>
      </c>
      <c r="P182" s="104"/>
      <c r="Q182" s="104"/>
      <c r="R182" s="104"/>
      <c r="S182" s="104"/>
      <c r="T182" s="104"/>
      <c r="U182" s="104"/>
      <c r="V182" s="104"/>
      <c r="W182" s="104"/>
      <c r="X182" s="104"/>
    </row>
    <row r="183" spans="1:15" ht="12.75">
      <c r="A183" s="240" t="s">
        <v>92</v>
      </c>
      <c r="B183" s="164"/>
      <c r="C183" s="214">
        <v>0</v>
      </c>
      <c r="D183" s="147"/>
      <c r="E183" s="214">
        <v>0</v>
      </c>
      <c r="F183" s="147"/>
      <c r="G183" s="214">
        <v>0</v>
      </c>
      <c r="H183" s="148"/>
      <c r="I183" s="214">
        <v>0</v>
      </c>
      <c r="J183" s="149"/>
      <c r="K183" s="214">
        <v>0</v>
      </c>
      <c r="L183" s="156"/>
      <c r="M183" s="150">
        <f>SUM(C183:K183)</f>
        <v>0</v>
      </c>
      <c r="O183" s="104"/>
    </row>
    <row r="184" spans="1:15" ht="12.75">
      <c r="A184" s="164"/>
      <c r="B184" s="164"/>
      <c r="C184" s="156"/>
      <c r="D184" s="156"/>
      <c r="E184" s="156"/>
      <c r="F184" s="156"/>
      <c r="G184" s="156"/>
      <c r="H184" s="156"/>
      <c r="I184" s="156"/>
      <c r="J184" s="156"/>
      <c r="K184" s="156"/>
      <c r="L184" s="156"/>
      <c r="M184" s="161"/>
      <c r="O184" s="104"/>
    </row>
    <row r="185" spans="1:24" s="121" customFormat="1" ht="12.75">
      <c r="A185" s="145" t="s">
        <v>93</v>
      </c>
      <c r="B185" s="145"/>
      <c r="C185" s="150">
        <f>C181-C183</f>
        <v>0</v>
      </c>
      <c r="D185" s="99"/>
      <c r="E185" s="150">
        <f>E181-E183</f>
        <v>0</v>
      </c>
      <c r="F185" s="99"/>
      <c r="G185" s="150">
        <f>G181-G183</f>
        <v>0</v>
      </c>
      <c r="H185" s="99"/>
      <c r="I185" s="150">
        <f>I181-I183</f>
        <v>0</v>
      </c>
      <c r="J185" s="99"/>
      <c r="K185" s="150">
        <f>K181-K183</f>
        <v>0</v>
      </c>
      <c r="L185" s="99"/>
      <c r="M185" s="150">
        <f>SUM(C185:K185)</f>
        <v>0</v>
      </c>
      <c r="N185" s="282"/>
      <c r="O185" s="104"/>
      <c r="P185" s="104"/>
      <c r="Q185" s="104"/>
      <c r="R185" s="104"/>
      <c r="S185" s="104"/>
      <c r="T185" s="104"/>
      <c r="U185" s="104"/>
      <c r="V185" s="104"/>
      <c r="W185" s="104"/>
      <c r="X185" s="104"/>
    </row>
    <row r="186" spans="1:15" ht="12.75">
      <c r="A186" s="165"/>
      <c r="B186" s="165"/>
      <c r="C186" s="166"/>
      <c r="D186" s="167"/>
      <c r="E186" s="166"/>
      <c r="F186" s="167"/>
      <c r="G186" s="166"/>
      <c r="H186" s="167"/>
      <c r="I186" s="166"/>
      <c r="J186" s="167"/>
      <c r="K186" s="167"/>
      <c r="L186" s="167"/>
      <c r="M186" s="168"/>
      <c r="O186" s="104"/>
    </row>
    <row r="187" ht="12.75">
      <c r="O187" s="289"/>
    </row>
    <row r="188" ht="12.75">
      <c r="O188" s="289"/>
    </row>
    <row r="189" ht="12.75">
      <c r="O189" s="289"/>
    </row>
    <row r="190" ht="12.75">
      <c r="O190" s="104"/>
    </row>
    <row r="191" ht="12.75">
      <c r="O191" s="104"/>
    </row>
    <row r="192" ht="12.75">
      <c r="O192" s="104"/>
    </row>
    <row r="193" ht="12.75">
      <c r="O193" s="104"/>
    </row>
  </sheetData>
  <sheetProtection algorithmName="SHA-512" hashValue="lmvFqi69i1ENPZy1tscmDq/UYvfPTccxBDzz2vpHwRZ/wK97WAZws8swMPMz/CXzXUfdJPEmCiOKNRjVJRnUFQ==" saltValue="w0jqnQC+XLnLYAZ9coV15w=="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ABCF-C1CF-4C2C-9E73-1598201455C6}">
  <sheetPr>
    <tabColor rgb="FFFFC000"/>
    <pageSetUpPr fitToPage="1"/>
  </sheetPr>
  <dimension ref="A1:P191"/>
  <sheetViews>
    <sheetView showGridLines="0" zoomScale="80" zoomScaleNormal="80" workbookViewId="0" topLeftCell="A1">
      <selection activeCell="A4" sqref="A4"/>
    </sheetView>
  </sheetViews>
  <sheetFormatPr defaultColWidth="12.57421875" defaultRowHeight="12.75"/>
  <cols>
    <col min="1" max="1" width="48.8515625" style="101" customWidth="1"/>
    <col min="2" max="13" width="15.7109375" style="101" customWidth="1"/>
    <col min="14" max="14" width="16.8515625" style="101" customWidth="1"/>
    <col min="15" max="26" width="11.421875" style="101" customWidth="1"/>
    <col min="27" max="29" width="11.421875" style="101" bestFit="1" customWidth="1"/>
    <col min="30" max="16384" width="12.57421875" style="101" customWidth="1"/>
  </cols>
  <sheetData>
    <row r="1" spans="1:4" ht="18">
      <c r="A1" s="366" t="s">
        <v>349</v>
      </c>
      <c r="B1" s="367"/>
      <c r="C1" s="367"/>
      <c r="D1" s="368"/>
    </row>
    <row r="2" spans="1:4" ht="15.75">
      <c r="A2" s="369" t="s">
        <v>324</v>
      </c>
      <c r="B2" s="370"/>
      <c r="C2" s="370"/>
      <c r="D2" s="371"/>
    </row>
    <row r="3" spans="1:4" ht="15.75">
      <c r="A3" s="372" t="str">
        <f>"CONTRACTOR: "&amp;'Contractor Info &amp; Instructions'!$B$3</f>
        <v xml:space="preserve">CONTRACTOR: </v>
      </c>
      <c r="B3" s="373"/>
      <c r="C3" s="373"/>
      <c r="D3" s="374"/>
    </row>
    <row r="5" ht="12.75">
      <c r="A5" s="102" t="s">
        <v>2</v>
      </c>
    </row>
    <row r="6" s="104" customFormat="1" ht="12.75">
      <c r="A6" s="103" t="s">
        <v>3</v>
      </c>
    </row>
    <row r="7" spans="1:2" s="104" customFormat="1" ht="12.75">
      <c r="A7" s="362" t="s">
        <v>227</v>
      </c>
      <c r="B7" s="363"/>
    </row>
    <row r="8" spans="1:2" s="104" customFormat="1" ht="12.75">
      <c r="A8" s="360" t="s">
        <v>228</v>
      </c>
      <c r="B8" s="361"/>
    </row>
    <row r="9" spans="1:2" s="104" customFormat="1" ht="15">
      <c r="A9" s="364" t="s">
        <v>229</v>
      </c>
      <c r="B9" s="365"/>
    </row>
    <row r="10" s="104" customFormat="1" ht="12.75">
      <c r="A10" s="105"/>
    </row>
    <row r="11" spans="1:2" ht="12.75">
      <c r="A11" s="106"/>
      <c r="B11" s="106"/>
    </row>
    <row r="12" spans="1:14" s="300" customFormat="1" ht="15.75">
      <c r="A12" s="1" t="s">
        <v>4</v>
      </c>
      <c r="B12" s="2"/>
      <c r="C12" s="2"/>
      <c r="D12" s="2"/>
      <c r="E12" s="2"/>
      <c r="F12" s="2"/>
      <c r="G12" s="2"/>
      <c r="H12" s="2"/>
      <c r="I12" s="2"/>
      <c r="J12" s="2"/>
      <c r="K12" s="2"/>
      <c r="L12" s="2"/>
      <c r="M12" s="2"/>
      <c r="N12" s="2"/>
    </row>
    <row r="13" spans="1:14" s="300" customFormat="1" ht="13.5" thickBot="1">
      <c r="A13" s="3"/>
      <c r="B13" s="2"/>
      <c r="C13" s="2"/>
      <c r="D13" s="2"/>
      <c r="E13" s="2"/>
      <c r="F13" s="2"/>
      <c r="G13" s="2"/>
      <c r="H13" s="2"/>
      <c r="I13" s="2"/>
      <c r="J13" s="2"/>
      <c r="K13" s="2"/>
      <c r="L13" s="2"/>
      <c r="M13" s="2"/>
      <c r="N13" s="2"/>
    </row>
    <row r="14" spans="1:14" s="300" customFormat="1" ht="16.5" thickBot="1">
      <c r="A14" s="4" t="s">
        <v>5</v>
      </c>
      <c r="B14" s="5">
        <v>2.65</v>
      </c>
      <c r="C14" s="2"/>
      <c r="D14" s="2"/>
      <c r="E14" s="2"/>
      <c r="F14" s="2"/>
      <c r="G14" s="2"/>
      <c r="H14" s="2"/>
      <c r="I14" s="2"/>
      <c r="J14" s="2"/>
      <c r="K14" s="2"/>
      <c r="L14" s="2"/>
      <c r="M14" s="2"/>
      <c r="N14" s="2"/>
    </row>
    <row r="15" spans="1:14" s="300" customFormat="1" ht="15.75">
      <c r="A15" s="4"/>
      <c r="B15" s="6"/>
      <c r="C15" s="2"/>
      <c r="D15" s="2"/>
      <c r="E15" s="2"/>
      <c r="F15" s="2"/>
      <c r="G15" s="2"/>
      <c r="H15" s="2"/>
      <c r="I15" s="2"/>
      <c r="J15" s="2"/>
      <c r="K15" s="2"/>
      <c r="L15" s="2"/>
      <c r="M15" s="2"/>
      <c r="N15" s="2"/>
    </row>
    <row r="16" spans="1:14" s="300" customFormat="1" ht="16.5" thickBot="1">
      <c r="A16" s="7" t="s">
        <v>94</v>
      </c>
      <c r="B16" s="8"/>
      <c r="C16" s="2"/>
      <c r="D16" s="2"/>
      <c r="E16" s="2"/>
      <c r="F16" s="2"/>
      <c r="G16" s="2"/>
      <c r="H16" s="2"/>
      <c r="I16" s="2"/>
      <c r="J16" s="2"/>
      <c r="K16" s="2"/>
      <c r="L16" s="2"/>
      <c r="M16" s="2"/>
      <c r="N16" s="2"/>
    </row>
    <row r="17" spans="1:14" s="300" customFormat="1" ht="12.75">
      <c r="A17" s="4" t="s">
        <v>98</v>
      </c>
      <c r="B17" s="196">
        <v>1.5</v>
      </c>
      <c r="C17" s="2"/>
      <c r="D17" s="2"/>
      <c r="E17" s="2"/>
      <c r="F17" s="2"/>
      <c r="G17" s="2"/>
      <c r="H17" s="2"/>
      <c r="I17" s="2"/>
      <c r="J17" s="2"/>
      <c r="K17" s="2"/>
      <c r="L17" s="2"/>
      <c r="M17" s="2"/>
      <c r="N17" s="2"/>
    </row>
    <row r="18" spans="1:14" s="300" customFormat="1" ht="12.75">
      <c r="A18" s="4" t="s">
        <v>112</v>
      </c>
      <c r="B18" s="197">
        <v>1.5</v>
      </c>
      <c r="C18" s="2"/>
      <c r="D18" s="2"/>
      <c r="E18" s="2"/>
      <c r="F18" s="2"/>
      <c r="G18" s="2"/>
      <c r="H18" s="2"/>
      <c r="I18" s="2"/>
      <c r="J18" s="2"/>
      <c r="K18" s="2"/>
      <c r="L18" s="2"/>
      <c r="M18" s="2"/>
      <c r="N18" s="2"/>
    </row>
    <row r="19" spans="1:14" s="300" customFormat="1" ht="13.5" thickBot="1">
      <c r="A19" s="4" t="s">
        <v>346</v>
      </c>
      <c r="B19" s="198">
        <v>1.5</v>
      </c>
      <c r="C19" s="2"/>
      <c r="D19" s="2"/>
      <c r="E19" s="2"/>
      <c r="F19" s="2"/>
      <c r="G19" s="2"/>
      <c r="H19" s="2"/>
      <c r="I19" s="2"/>
      <c r="J19" s="2"/>
      <c r="K19" s="2"/>
      <c r="L19" s="2"/>
      <c r="M19" s="2"/>
      <c r="N19" s="2"/>
    </row>
    <row r="20" spans="1:14" s="300" customFormat="1" ht="13.5" thickBot="1">
      <c r="A20" s="3"/>
      <c r="B20" s="2"/>
      <c r="C20" s="2"/>
      <c r="D20" s="2"/>
      <c r="E20" s="2"/>
      <c r="F20" s="2"/>
      <c r="G20" s="2"/>
      <c r="H20" s="2"/>
      <c r="I20" s="2"/>
      <c r="J20" s="2"/>
      <c r="K20" s="2"/>
      <c r="L20" s="2"/>
      <c r="M20" s="2"/>
      <c r="N20" s="2"/>
    </row>
    <row r="21" spans="1:14" s="300" customFormat="1" ht="25.5">
      <c r="A21" s="9" t="s">
        <v>6</v>
      </c>
      <c r="B21" s="10" t="s">
        <v>330</v>
      </c>
      <c r="C21" s="11" t="s">
        <v>331</v>
      </c>
      <c r="D21" s="11" t="s">
        <v>332</v>
      </c>
      <c r="E21" s="12" t="s">
        <v>333</v>
      </c>
      <c r="F21" s="11" t="s">
        <v>334</v>
      </c>
      <c r="G21" s="12" t="s">
        <v>335</v>
      </c>
      <c r="H21" s="11" t="s">
        <v>336</v>
      </c>
      <c r="I21" s="12" t="s">
        <v>337</v>
      </c>
      <c r="J21" s="11" t="s">
        <v>338</v>
      </c>
      <c r="K21" s="12" t="s">
        <v>339</v>
      </c>
      <c r="L21" s="11" t="s">
        <v>340</v>
      </c>
      <c r="M21" s="11" t="s">
        <v>341</v>
      </c>
      <c r="N21" s="13" t="s">
        <v>7</v>
      </c>
    </row>
    <row r="22" spans="1:14" s="300" customFormat="1" ht="12.75">
      <c r="A22" s="14" t="s">
        <v>105</v>
      </c>
      <c r="B22" s="336">
        <f>(1+0.0175)^(1/12)-1</f>
        <v>0.0014467654179763922</v>
      </c>
      <c r="C22" s="15">
        <f>B22</f>
        <v>0.0014467654179763922</v>
      </c>
      <c r="D22" s="15">
        <f aca="true" t="shared" si="0" ref="D22:M22">C22</f>
        <v>0.0014467654179763922</v>
      </c>
      <c r="E22" s="15">
        <f t="shared" si="0"/>
        <v>0.0014467654179763922</v>
      </c>
      <c r="F22" s="15">
        <f t="shared" si="0"/>
        <v>0.0014467654179763922</v>
      </c>
      <c r="G22" s="15">
        <f t="shared" si="0"/>
        <v>0.0014467654179763922</v>
      </c>
      <c r="H22" s="15">
        <f t="shared" si="0"/>
        <v>0.0014467654179763922</v>
      </c>
      <c r="I22" s="15">
        <f t="shared" si="0"/>
        <v>0.0014467654179763922</v>
      </c>
      <c r="J22" s="15">
        <f t="shared" si="0"/>
        <v>0.0014467654179763922</v>
      </c>
      <c r="K22" s="15">
        <f t="shared" si="0"/>
        <v>0.0014467654179763922</v>
      </c>
      <c r="L22" s="15">
        <f t="shared" si="0"/>
        <v>0.0014467654179763922</v>
      </c>
      <c r="M22" s="15">
        <f t="shared" si="0"/>
        <v>0.0014467654179763922</v>
      </c>
      <c r="N22" s="16">
        <f>AVERAGE(B22:M22)</f>
        <v>0.0014467654179763922</v>
      </c>
    </row>
    <row r="23" spans="1:14" s="300" customFormat="1" ht="12.75">
      <c r="A23" s="17" t="s">
        <v>99</v>
      </c>
      <c r="B23" s="337">
        <f>'PA Central Region_Databook'!BJ7*(1.0175)^(30/12)</f>
        <v>407.28709706495755</v>
      </c>
      <c r="C23" s="18">
        <f>B23*(1+C22)</f>
        <v>407.8763459521791</v>
      </c>
      <c r="D23" s="18">
        <f aca="true" t="shared" si="1" ref="D23:M23">C23*(1+D22)</f>
        <v>408.46644734431334</v>
      </c>
      <c r="E23" s="19">
        <f t="shared" si="1"/>
        <v>409.0574024747348</v>
      </c>
      <c r="F23" s="18">
        <f t="shared" si="1"/>
        <v>409.6492125786025</v>
      </c>
      <c r="G23" s="19">
        <f t="shared" si="1"/>
        <v>410.2418788928625</v>
      </c>
      <c r="H23" s="18">
        <f t="shared" si="1"/>
        <v>410.8354026562503</v>
      </c>
      <c r="I23" s="19">
        <f t="shared" si="1"/>
        <v>411.4297851092938</v>
      </c>
      <c r="J23" s="18">
        <f t="shared" si="1"/>
        <v>412.0250274943154</v>
      </c>
      <c r="K23" s="19">
        <f t="shared" si="1"/>
        <v>412.62113105543494</v>
      </c>
      <c r="L23" s="18">
        <f t="shared" si="1"/>
        <v>413.21809703857224</v>
      </c>
      <c r="M23" s="18">
        <f t="shared" si="1"/>
        <v>413.81592669144965</v>
      </c>
      <c r="N23" s="20">
        <f>AVERAGE(B23:M23)</f>
        <v>410.54364619608054</v>
      </c>
    </row>
    <row r="24" spans="1:14" s="300" customFormat="1" ht="13.5" thickBot="1">
      <c r="A24" s="21" t="s">
        <v>8</v>
      </c>
      <c r="B24" s="22">
        <f>$B$14</f>
        <v>2.65</v>
      </c>
      <c r="C24" s="23">
        <f aca="true" t="shared" si="2" ref="C24:M24">$B$14</f>
        <v>2.65</v>
      </c>
      <c r="D24" s="23">
        <f t="shared" si="2"/>
        <v>2.65</v>
      </c>
      <c r="E24" s="23">
        <f t="shared" si="2"/>
        <v>2.65</v>
      </c>
      <c r="F24" s="23">
        <f t="shared" si="2"/>
        <v>2.65</v>
      </c>
      <c r="G24" s="23">
        <f t="shared" si="2"/>
        <v>2.65</v>
      </c>
      <c r="H24" s="23">
        <f t="shared" si="2"/>
        <v>2.65</v>
      </c>
      <c r="I24" s="23">
        <f t="shared" si="2"/>
        <v>2.65</v>
      </c>
      <c r="J24" s="23">
        <f t="shared" si="2"/>
        <v>2.65</v>
      </c>
      <c r="K24" s="23">
        <f t="shared" si="2"/>
        <v>2.65</v>
      </c>
      <c r="L24" s="23">
        <f t="shared" si="2"/>
        <v>2.65</v>
      </c>
      <c r="M24" s="23">
        <f t="shared" si="2"/>
        <v>2.65</v>
      </c>
      <c r="N24" s="24">
        <f>AVERAGE(B24:M24)</f>
        <v>2.6499999999999995</v>
      </c>
    </row>
    <row r="25" spans="1:14" s="300" customFormat="1" ht="13.5" thickTop="1">
      <c r="A25" s="187"/>
      <c r="B25" s="188"/>
      <c r="C25" s="189"/>
      <c r="D25" s="189"/>
      <c r="E25" s="190"/>
      <c r="F25" s="189"/>
      <c r="G25" s="190"/>
      <c r="H25" s="189"/>
      <c r="I25" s="190"/>
      <c r="J25" s="189"/>
      <c r="K25" s="190"/>
      <c r="L25" s="189"/>
      <c r="M25" s="189"/>
      <c r="N25" s="191"/>
    </row>
    <row r="26" spans="1:14" s="300" customFormat="1" ht="13.5" thickBot="1">
      <c r="A26" s="25" t="s">
        <v>9</v>
      </c>
      <c r="B26" s="26">
        <f>B23*B24</f>
        <v>1079.3108072221376</v>
      </c>
      <c r="C26" s="27">
        <f aca="true" t="shared" si="3" ref="C26:M26">C23*C24</f>
        <v>1080.8723167732746</v>
      </c>
      <c r="D26" s="27">
        <f t="shared" si="3"/>
        <v>1082.4360854624304</v>
      </c>
      <c r="E26" s="28">
        <f t="shared" si="3"/>
        <v>1084.0021165580472</v>
      </c>
      <c r="F26" s="27">
        <f t="shared" si="3"/>
        <v>1085.5704133332965</v>
      </c>
      <c r="G26" s="28">
        <f t="shared" si="3"/>
        <v>1087.1409790660855</v>
      </c>
      <c r="H26" s="27">
        <f t="shared" si="3"/>
        <v>1088.7138170390633</v>
      </c>
      <c r="I26" s="28">
        <f t="shared" si="3"/>
        <v>1090.2889305396286</v>
      </c>
      <c r="J26" s="27">
        <f t="shared" si="3"/>
        <v>1091.8663228599357</v>
      </c>
      <c r="K26" s="28">
        <f t="shared" si="3"/>
        <v>1093.4459972969025</v>
      </c>
      <c r="L26" s="27">
        <f t="shared" si="3"/>
        <v>1095.0279571522165</v>
      </c>
      <c r="M26" s="27">
        <f t="shared" si="3"/>
        <v>1096.6122057323416</v>
      </c>
      <c r="N26" s="29">
        <f>SUM(B26:M26)</f>
        <v>13055.28794903536</v>
      </c>
    </row>
    <row r="27" spans="1:14" s="300" customFormat="1" ht="15.75">
      <c r="A27" s="30"/>
      <c r="B27" s="31"/>
      <c r="C27" s="32"/>
      <c r="D27" s="32"/>
      <c r="E27" s="32"/>
      <c r="F27" s="32"/>
      <c r="G27" s="33"/>
      <c r="H27" s="32"/>
      <c r="I27" s="33"/>
      <c r="J27" s="34"/>
      <c r="K27" s="35"/>
      <c r="L27" s="36"/>
      <c r="M27" s="8"/>
      <c r="N27" s="37"/>
    </row>
    <row r="28" spans="1:14" s="300" customFormat="1" ht="12.75">
      <c r="A28" s="38" t="s">
        <v>95</v>
      </c>
      <c r="B28" s="39"/>
      <c r="C28" s="39"/>
      <c r="D28" s="39"/>
      <c r="E28" s="39"/>
      <c r="F28" s="39"/>
      <c r="G28" s="39"/>
      <c r="H28" s="39"/>
      <c r="I28" s="39"/>
      <c r="J28" s="39"/>
      <c r="K28" s="39"/>
      <c r="L28" s="39"/>
      <c r="M28" s="39"/>
      <c r="N28" s="37"/>
    </row>
    <row r="29" spans="1:14" s="300" customFormat="1" ht="13.5" thickBot="1">
      <c r="A29" s="40"/>
      <c r="B29" s="28"/>
      <c r="C29" s="28"/>
      <c r="D29" s="28"/>
      <c r="E29" s="28"/>
      <c r="F29" s="28"/>
      <c r="G29" s="28"/>
      <c r="H29" s="28"/>
      <c r="I29" s="28"/>
      <c r="J29" s="28"/>
      <c r="K29" s="28"/>
      <c r="L29" s="28"/>
      <c r="M29" s="28"/>
      <c r="N29" s="37"/>
    </row>
    <row r="30" spans="1:14" s="300" customFormat="1" ht="25.9" customHeight="1" thickBot="1">
      <c r="A30" s="9" t="s">
        <v>6</v>
      </c>
      <c r="B30" s="10" t="str">
        <f>B21</f>
        <v>July, 2020</v>
      </c>
      <c r="C30" s="12" t="str">
        <f aca="true" t="shared" si="4" ref="C30:M30">C21</f>
        <v>August, 2020</v>
      </c>
      <c r="D30" s="11" t="str">
        <f t="shared" si="4"/>
        <v>September, 2020</v>
      </c>
      <c r="E30" s="12" t="str">
        <f t="shared" si="4"/>
        <v>October, 2020</v>
      </c>
      <c r="F30" s="11" t="str">
        <f t="shared" si="4"/>
        <v>November, 2020</v>
      </c>
      <c r="G30" s="12" t="str">
        <f t="shared" si="4"/>
        <v>December, 2020</v>
      </c>
      <c r="H30" s="11" t="str">
        <f t="shared" si="4"/>
        <v>January, 2021</v>
      </c>
      <c r="I30" s="12" t="str">
        <f t="shared" si="4"/>
        <v>February, 2021</v>
      </c>
      <c r="J30" s="11" t="str">
        <f t="shared" si="4"/>
        <v>March, 2021</v>
      </c>
      <c r="K30" s="12" t="str">
        <f t="shared" si="4"/>
        <v>April, 2021</v>
      </c>
      <c r="L30" s="11" t="str">
        <f t="shared" si="4"/>
        <v>May, 2021</v>
      </c>
      <c r="M30" s="12" t="str">
        <f t="shared" si="4"/>
        <v>June, 2021</v>
      </c>
      <c r="N30" s="247" t="s">
        <v>10</v>
      </c>
    </row>
    <row r="31" spans="1:14" s="300" customFormat="1" ht="14.25" thickBot="1" thickTop="1">
      <c r="A31" s="41" t="s">
        <v>100</v>
      </c>
      <c r="B31" s="42">
        <f aca="true" t="shared" si="5" ref="B31:M31">B23*B$37</f>
        <v>203.64354853247877</v>
      </c>
      <c r="C31" s="43">
        <f t="shared" si="5"/>
        <v>203.93817297608956</v>
      </c>
      <c r="D31" s="43">
        <f t="shared" si="5"/>
        <v>204.23322367215667</v>
      </c>
      <c r="E31" s="43">
        <f t="shared" si="5"/>
        <v>204.5287012373674</v>
      </c>
      <c r="F31" s="43">
        <f t="shared" si="5"/>
        <v>204.82460628930124</v>
      </c>
      <c r="G31" s="43">
        <f t="shared" si="5"/>
        <v>205.12093944643124</v>
      </c>
      <c r="H31" s="43">
        <f t="shared" si="5"/>
        <v>205.41770132812516</v>
      </c>
      <c r="I31" s="43">
        <f t="shared" si="5"/>
        <v>205.7148925546469</v>
      </c>
      <c r="J31" s="43">
        <f t="shared" si="5"/>
        <v>206.0125137471577</v>
      </c>
      <c r="K31" s="43">
        <f t="shared" si="5"/>
        <v>206.31056552771747</v>
      </c>
      <c r="L31" s="43">
        <f t="shared" si="5"/>
        <v>206.60904851928612</v>
      </c>
      <c r="M31" s="244">
        <f t="shared" si="5"/>
        <v>206.90796334572482</v>
      </c>
      <c r="N31" s="248">
        <f>AVERAGE(B31:M31)</f>
        <v>205.27182309804027</v>
      </c>
    </row>
    <row r="32" spans="1:14" s="300" customFormat="1" ht="12.75">
      <c r="A32" s="44" t="s">
        <v>104</v>
      </c>
      <c r="B32" s="266">
        <v>46</v>
      </c>
      <c r="C32" s="174">
        <v>46</v>
      </c>
      <c r="D32" s="174">
        <v>46</v>
      </c>
      <c r="E32" s="174">
        <v>46</v>
      </c>
      <c r="F32" s="174">
        <v>46</v>
      </c>
      <c r="G32" s="174">
        <v>46</v>
      </c>
      <c r="H32" s="174">
        <v>47</v>
      </c>
      <c r="I32" s="174">
        <v>47</v>
      </c>
      <c r="J32" s="174">
        <v>47</v>
      </c>
      <c r="K32" s="174">
        <v>47</v>
      </c>
      <c r="L32" s="174">
        <v>47</v>
      </c>
      <c r="M32" s="174">
        <v>47</v>
      </c>
      <c r="N32" s="249">
        <f aca="true" t="shared" si="6" ref="N32">SUM(B32:M32)</f>
        <v>558</v>
      </c>
    </row>
    <row r="33" spans="1:14" s="300" customFormat="1" ht="12.75">
      <c r="A33" s="47" t="s">
        <v>101</v>
      </c>
      <c r="B33" s="267">
        <v>132</v>
      </c>
      <c r="C33" s="45">
        <v>132</v>
      </c>
      <c r="D33" s="46">
        <v>132</v>
      </c>
      <c r="E33" s="45">
        <v>132</v>
      </c>
      <c r="F33" s="46">
        <v>132</v>
      </c>
      <c r="G33" s="45">
        <v>133</v>
      </c>
      <c r="H33" s="46">
        <v>133</v>
      </c>
      <c r="I33" s="45">
        <v>133</v>
      </c>
      <c r="J33" s="46">
        <v>133</v>
      </c>
      <c r="K33" s="45">
        <v>133</v>
      </c>
      <c r="L33" s="46">
        <v>134</v>
      </c>
      <c r="M33" s="45">
        <v>134</v>
      </c>
      <c r="N33" s="250">
        <f>SUM(B33:M33)</f>
        <v>1593</v>
      </c>
    </row>
    <row r="34" spans="1:14" s="300" customFormat="1" ht="13.5" thickBot="1">
      <c r="A34" s="192" t="s">
        <v>344</v>
      </c>
      <c r="B34" s="268">
        <v>478</v>
      </c>
      <c r="C34" s="193">
        <v>478</v>
      </c>
      <c r="D34" s="194">
        <v>479</v>
      </c>
      <c r="E34" s="193">
        <v>480</v>
      </c>
      <c r="F34" s="194">
        <v>480</v>
      </c>
      <c r="G34" s="193">
        <v>481</v>
      </c>
      <c r="H34" s="194">
        <v>482</v>
      </c>
      <c r="I34" s="193">
        <v>482</v>
      </c>
      <c r="J34" s="194">
        <v>483</v>
      </c>
      <c r="K34" s="193">
        <v>484</v>
      </c>
      <c r="L34" s="194">
        <v>484</v>
      </c>
      <c r="M34" s="193">
        <v>485</v>
      </c>
      <c r="N34" s="251">
        <f>SUM(B34:M34)</f>
        <v>5776</v>
      </c>
    </row>
    <row r="35" spans="1:14" s="300" customFormat="1" ht="13.5" thickTop="1">
      <c r="A35" s="41" t="s">
        <v>102</v>
      </c>
      <c r="B35" s="326">
        <f>SUM(B32:B34)</f>
        <v>656</v>
      </c>
      <c r="C35" s="327">
        <f aca="true" t="shared" si="7" ref="C35:M35">SUM(C32:C34)</f>
        <v>656</v>
      </c>
      <c r="D35" s="327">
        <f t="shared" si="7"/>
        <v>657</v>
      </c>
      <c r="E35" s="327">
        <f t="shared" si="7"/>
        <v>658</v>
      </c>
      <c r="F35" s="327">
        <f t="shared" si="7"/>
        <v>658</v>
      </c>
      <c r="G35" s="327">
        <f t="shared" si="7"/>
        <v>660</v>
      </c>
      <c r="H35" s="327">
        <f t="shared" si="7"/>
        <v>662</v>
      </c>
      <c r="I35" s="327">
        <f t="shared" si="7"/>
        <v>662</v>
      </c>
      <c r="J35" s="327">
        <f t="shared" si="7"/>
        <v>663</v>
      </c>
      <c r="K35" s="327">
        <f t="shared" si="7"/>
        <v>664</v>
      </c>
      <c r="L35" s="327">
        <f t="shared" si="7"/>
        <v>665</v>
      </c>
      <c r="M35" s="327">
        <f t="shared" si="7"/>
        <v>666</v>
      </c>
      <c r="N35" s="328">
        <f>SUM(B35:M35)</f>
        <v>7927</v>
      </c>
    </row>
    <row r="36" spans="1:14" s="300" customFormat="1" ht="13.5" thickBot="1">
      <c r="A36" s="329" t="s">
        <v>11</v>
      </c>
      <c r="B36" s="330">
        <f aca="true" t="shared" si="8" ref="B36:M36">B35/B31</f>
        <v>3.2213149138646817</v>
      </c>
      <c r="C36" s="331">
        <f t="shared" si="8"/>
        <v>3.2166611597374257</v>
      </c>
      <c r="D36" s="332">
        <f t="shared" si="8"/>
        <v>3.2169104917750437</v>
      </c>
      <c r="E36" s="331">
        <f t="shared" si="8"/>
        <v>3.2171523899540775</v>
      </c>
      <c r="F36" s="332">
        <f t="shared" si="8"/>
        <v>3.2125046493223497</v>
      </c>
      <c r="G36" s="331">
        <f t="shared" si="8"/>
        <v>3.217613968525937</v>
      </c>
      <c r="H36" s="332">
        <f t="shared" si="8"/>
        <v>3.2227018203389903</v>
      </c>
      <c r="I36" s="331">
        <f t="shared" si="8"/>
        <v>3.2180460625821916</v>
      </c>
      <c r="J36" s="332">
        <f t="shared" si="8"/>
        <v>3.2182511049484597</v>
      </c>
      <c r="K36" s="331">
        <f t="shared" si="8"/>
        <v>3.2184488385341212</v>
      </c>
      <c r="L36" s="332">
        <f t="shared" si="8"/>
        <v>3.2186392840288645</v>
      </c>
      <c r="M36" s="331">
        <f t="shared" si="8"/>
        <v>3.2188224620778523</v>
      </c>
      <c r="N36" s="333">
        <f>AVERAGE(B36:M36)</f>
        <v>3.2180889288075</v>
      </c>
    </row>
    <row r="37" spans="1:14" s="300" customFormat="1" ht="13.5" thickTop="1">
      <c r="A37" s="17" t="s">
        <v>107</v>
      </c>
      <c r="B37" s="322">
        <v>0.5</v>
      </c>
      <c r="C37" s="323">
        <v>0.5</v>
      </c>
      <c r="D37" s="323">
        <v>0.5</v>
      </c>
      <c r="E37" s="323">
        <v>0.5</v>
      </c>
      <c r="F37" s="323">
        <v>0.5</v>
      </c>
      <c r="G37" s="323">
        <v>0.5</v>
      </c>
      <c r="H37" s="323">
        <v>0.5</v>
      </c>
      <c r="I37" s="323">
        <v>0.5</v>
      </c>
      <c r="J37" s="323">
        <v>0.5</v>
      </c>
      <c r="K37" s="323">
        <v>0.5</v>
      </c>
      <c r="L37" s="323">
        <v>0.5</v>
      </c>
      <c r="M37" s="324">
        <v>0.5</v>
      </c>
      <c r="N37" s="325">
        <f>N31/N23</f>
        <v>0.5</v>
      </c>
    </row>
    <row r="38" spans="1:14" s="300" customFormat="1" ht="12.75">
      <c r="A38" s="48" t="s">
        <v>109</v>
      </c>
      <c r="B38" s="51">
        <f>B32/B$35</f>
        <v>0.0701219512195122</v>
      </c>
      <c r="C38" s="50">
        <f aca="true" t="shared" si="9" ref="C38:M38">C32/C$35</f>
        <v>0.0701219512195122</v>
      </c>
      <c r="D38" s="50">
        <f t="shared" si="9"/>
        <v>0.0700152207001522</v>
      </c>
      <c r="E38" s="50">
        <f t="shared" si="9"/>
        <v>0.06990881458966565</v>
      </c>
      <c r="F38" s="50">
        <f t="shared" si="9"/>
        <v>0.06990881458966565</v>
      </c>
      <c r="G38" s="50">
        <f t="shared" si="9"/>
        <v>0.0696969696969697</v>
      </c>
      <c r="H38" s="50">
        <f t="shared" si="9"/>
        <v>0.07099697885196375</v>
      </c>
      <c r="I38" s="50">
        <f t="shared" si="9"/>
        <v>0.07099697885196375</v>
      </c>
      <c r="J38" s="50">
        <f t="shared" si="9"/>
        <v>0.07088989441930618</v>
      </c>
      <c r="K38" s="50">
        <f t="shared" si="9"/>
        <v>0.07078313253012049</v>
      </c>
      <c r="L38" s="50">
        <f t="shared" si="9"/>
        <v>0.07067669172932331</v>
      </c>
      <c r="M38" s="245">
        <f t="shared" si="9"/>
        <v>0.07057057057057058</v>
      </c>
      <c r="N38" s="252">
        <f>N32/N$35</f>
        <v>0.0703923300113536</v>
      </c>
    </row>
    <row r="39" spans="1:14" s="300" customFormat="1" ht="12.75">
      <c r="A39" s="47" t="s">
        <v>103</v>
      </c>
      <c r="B39" s="49">
        <f aca="true" t="shared" si="10" ref="B39:M39">B33/B$35</f>
        <v>0.20121951219512196</v>
      </c>
      <c r="C39" s="50">
        <f t="shared" si="10"/>
        <v>0.20121951219512196</v>
      </c>
      <c r="D39" s="50">
        <f t="shared" si="10"/>
        <v>0.2009132420091324</v>
      </c>
      <c r="E39" s="50">
        <f t="shared" si="10"/>
        <v>0.2006079027355623</v>
      </c>
      <c r="F39" s="50">
        <f t="shared" si="10"/>
        <v>0.2006079027355623</v>
      </c>
      <c r="G39" s="50">
        <f t="shared" si="10"/>
        <v>0.2015151515151515</v>
      </c>
      <c r="H39" s="50">
        <f t="shared" si="10"/>
        <v>0.20090634441087613</v>
      </c>
      <c r="I39" s="50">
        <f t="shared" si="10"/>
        <v>0.20090634441087613</v>
      </c>
      <c r="J39" s="50">
        <f t="shared" si="10"/>
        <v>0.20060331825037708</v>
      </c>
      <c r="K39" s="50">
        <f t="shared" si="10"/>
        <v>0.2003012048192771</v>
      </c>
      <c r="L39" s="50">
        <f t="shared" si="10"/>
        <v>0.20150375939849624</v>
      </c>
      <c r="M39" s="245">
        <f t="shared" si="10"/>
        <v>0.2012012012012012</v>
      </c>
      <c r="N39" s="252">
        <f>N33/N$35</f>
        <v>0.2009587485807998</v>
      </c>
    </row>
    <row r="40" spans="1:14" s="300" customFormat="1" ht="12.75">
      <c r="A40" s="47" t="s">
        <v>345</v>
      </c>
      <c r="B40" s="49">
        <f aca="true" t="shared" si="11" ref="B40:M40">B34/B$35</f>
        <v>0.7286585365853658</v>
      </c>
      <c r="C40" s="50">
        <f t="shared" si="11"/>
        <v>0.7286585365853658</v>
      </c>
      <c r="D40" s="50">
        <f t="shared" si="11"/>
        <v>0.7290715372907154</v>
      </c>
      <c r="E40" s="50">
        <f t="shared" si="11"/>
        <v>0.729483282674772</v>
      </c>
      <c r="F40" s="50">
        <f t="shared" si="11"/>
        <v>0.729483282674772</v>
      </c>
      <c r="G40" s="50">
        <f t="shared" si="11"/>
        <v>0.7287878787878788</v>
      </c>
      <c r="H40" s="50">
        <f t="shared" si="11"/>
        <v>0.7280966767371602</v>
      </c>
      <c r="I40" s="50">
        <f t="shared" si="11"/>
        <v>0.7280966767371602</v>
      </c>
      <c r="J40" s="50">
        <f t="shared" si="11"/>
        <v>0.7285067873303167</v>
      </c>
      <c r="K40" s="50">
        <f t="shared" si="11"/>
        <v>0.7289156626506024</v>
      </c>
      <c r="L40" s="50">
        <f t="shared" si="11"/>
        <v>0.7278195488721805</v>
      </c>
      <c r="M40" s="245">
        <f t="shared" si="11"/>
        <v>0.7282282282282282</v>
      </c>
      <c r="N40" s="252">
        <f>N34/N$35</f>
        <v>0.7286489214078467</v>
      </c>
    </row>
    <row r="41" spans="1:14" s="300" customFormat="1" ht="13.5" thickBot="1">
      <c r="A41" s="208" t="s">
        <v>220</v>
      </c>
      <c r="B41" s="209">
        <f aca="true" t="shared" si="12" ref="B41:M41">SUMPRODUCT(B32:B34,$B$17:$B$19)</f>
        <v>984</v>
      </c>
      <c r="C41" s="210">
        <f t="shared" si="12"/>
        <v>984</v>
      </c>
      <c r="D41" s="210">
        <f t="shared" si="12"/>
        <v>985.5</v>
      </c>
      <c r="E41" s="210">
        <f t="shared" si="12"/>
        <v>987</v>
      </c>
      <c r="F41" s="210">
        <f t="shared" si="12"/>
        <v>987</v>
      </c>
      <c r="G41" s="210">
        <f t="shared" si="12"/>
        <v>990</v>
      </c>
      <c r="H41" s="210">
        <f t="shared" si="12"/>
        <v>993</v>
      </c>
      <c r="I41" s="210">
        <f t="shared" si="12"/>
        <v>993</v>
      </c>
      <c r="J41" s="210">
        <f t="shared" si="12"/>
        <v>994.5</v>
      </c>
      <c r="K41" s="210">
        <f t="shared" si="12"/>
        <v>996</v>
      </c>
      <c r="L41" s="210">
        <f t="shared" si="12"/>
        <v>997.5</v>
      </c>
      <c r="M41" s="246">
        <f t="shared" si="12"/>
        <v>999</v>
      </c>
      <c r="N41" s="253">
        <f>SUM(B41:M41)</f>
        <v>11890.5</v>
      </c>
    </row>
    <row r="42" spans="1:14" s="300" customFormat="1" ht="39.95" customHeight="1" thickBot="1">
      <c r="A42" s="107"/>
      <c r="B42" s="108"/>
      <c r="C42" s="108"/>
      <c r="D42" s="108"/>
      <c r="E42" s="108"/>
      <c r="F42" s="108"/>
      <c r="G42" s="109"/>
      <c r="H42" s="108"/>
      <c r="I42" s="109"/>
      <c r="J42" s="110"/>
      <c r="K42" s="111"/>
      <c r="L42" s="112"/>
      <c r="M42" s="113"/>
      <c r="N42" s="114"/>
    </row>
    <row r="43" spans="1:14" s="300" customFormat="1" ht="15.75">
      <c r="A43" s="220" t="s">
        <v>230</v>
      </c>
      <c r="B43" s="221"/>
      <c r="C43" s="221"/>
      <c r="D43" s="221"/>
      <c r="E43" s="221"/>
      <c r="F43" s="221"/>
      <c r="G43" s="221"/>
      <c r="H43" s="221"/>
      <c r="I43" s="221"/>
      <c r="J43" s="221"/>
      <c r="K43" s="221"/>
      <c r="L43" s="221"/>
      <c r="M43" s="221"/>
      <c r="N43" s="222"/>
    </row>
    <row r="44" spans="1:14" s="300" customFormat="1" ht="13.5" thickBot="1">
      <c r="A44" s="265" t="s">
        <v>314</v>
      </c>
      <c r="B44" s="54"/>
      <c r="C44" s="54"/>
      <c r="D44" s="54"/>
      <c r="E44" s="54"/>
      <c r="F44" s="54"/>
      <c r="G44" s="54"/>
      <c r="H44" s="54"/>
      <c r="I44" s="54"/>
      <c r="J44" s="54"/>
      <c r="K44" s="54"/>
      <c r="L44" s="54"/>
      <c r="M44" s="54"/>
      <c r="N44" s="223"/>
    </row>
    <row r="45" spans="1:14" s="300" customFormat="1" ht="15.75" thickBot="1">
      <c r="A45" s="55" t="s">
        <v>5</v>
      </c>
      <c r="B45" s="186">
        <f>'J-Cost_Central'!C185/SUM($B$54:$M$54)</f>
        <v>0</v>
      </c>
      <c r="C45" s="54"/>
      <c r="D45" s="54" t="s">
        <v>1</v>
      </c>
      <c r="E45" s="54"/>
      <c r="F45" s="54"/>
      <c r="G45" s="54"/>
      <c r="H45" s="54"/>
      <c r="I45" s="54"/>
      <c r="J45" s="54"/>
      <c r="K45" s="54"/>
      <c r="L45" s="54"/>
      <c r="M45" s="54"/>
      <c r="N45" s="223"/>
    </row>
    <row r="46" spans="1:14" s="300" customFormat="1" ht="15.75">
      <c r="A46" s="55"/>
      <c r="B46" s="53"/>
      <c r="C46" s="54"/>
      <c r="D46" s="54"/>
      <c r="E46" s="54"/>
      <c r="F46" s="54"/>
      <c r="G46" s="54"/>
      <c r="H46" s="54"/>
      <c r="I46" s="54"/>
      <c r="J46" s="54"/>
      <c r="K46" s="54"/>
      <c r="L46" s="54"/>
      <c r="M46" s="54"/>
      <c r="N46" s="223"/>
    </row>
    <row r="47" spans="1:14" s="300" customFormat="1" ht="16.5" thickBot="1">
      <c r="A47" s="52" t="s">
        <v>96</v>
      </c>
      <c r="B47" s="53"/>
      <c r="C47" s="54"/>
      <c r="D47" s="54" t="s">
        <v>1</v>
      </c>
      <c r="E47" s="54"/>
      <c r="F47" s="54"/>
      <c r="G47" s="54"/>
      <c r="H47" s="54"/>
      <c r="I47" s="54"/>
      <c r="J47" s="54"/>
      <c r="K47" s="54"/>
      <c r="L47" s="54"/>
      <c r="M47" s="54"/>
      <c r="N47" s="223"/>
    </row>
    <row r="48" spans="1:14" s="300" customFormat="1" ht="13.5" thickBot="1">
      <c r="A48" s="55" t="s">
        <v>98</v>
      </c>
      <c r="B48" s="206">
        <v>0</v>
      </c>
      <c r="C48" s="54"/>
      <c r="D48" s="54"/>
      <c r="E48" s="54"/>
      <c r="F48" s="54"/>
      <c r="G48" s="54"/>
      <c r="H48" s="54"/>
      <c r="I48" s="54"/>
      <c r="J48" s="54"/>
      <c r="K48" s="54"/>
      <c r="L48" s="54"/>
      <c r="M48" s="54"/>
      <c r="N48" s="223"/>
    </row>
    <row r="49" spans="1:14" s="300" customFormat="1" ht="13.5" thickBot="1">
      <c r="A49" s="55" t="s">
        <v>112</v>
      </c>
      <c r="B49" s="206">
        <v>0</v>
      </c>
      <c r="C49" s="54"/>
      <c r="D49" s="54"/>
      <c r="E49" s="54"/>
      <c r="F49" s="54"/>
      <c r="G49" s="54"/>
      <c r="H49" s="54"/>
      <c r="I49" s="54"/>
      <c r="J49" s="54"/>
      <c r="K49" s="54"/>
      <c r="L49" s="54"/>
      <c r="M49" s="54"/>
      <c r="N49" s="223"/>
    </row>
    <row r="50" spans="1:14" s="300" customFormat="1" ht="13.5" thickBot="1">
      <c r="A50" s="55" t="s">
        <v>346</v>
      </c>
      <c r="B50" s="207">
        <v>0</v>
      </c>
      <c r="C50" s="54"/>
      <c r="D50" s="54"/>
      <c r="E50" s="54"/>
      <c r="F50" s="54"/>
      <c r="G50" s="54"/>
      <c r="H50" s="54"/>
      <c r="I50" s="54"/>
      <c r="J50" s="54"/>
      <c r="K50" s="54"/>
      <c r="L50" s="54"/>
      <c r="M50" s="54"/>
      <c r="N50" s="223"/>
    </row>
    <row r="51" spans="2:14" s="300" customFormat="1" ht="13.5" thickBot="1">
      <c r="B51" s="306">
        <v>44013</v>
      </c>
      <c r="C51" s="306">
        <f>EOMONTH(B51,0)+1</f>
        <v>44044</v>
      </c>
      <c r="D51" s="306">
        <f aca="true" t="shared" si="13" ref="D51:M51">EOMONTH(C51,0)+1</f>
        <v>44075</v>
      </c>
      <c r="E51" s="306">
        <f t="shared" si="13"/>
        <v>44105</v>
      </c>
      <c r="F51" s="306">
        <f t="shared" si="13"/>
        <v>44136</v>
      </c>
      <c r="G51" s="306">
        <f t="shared" si="13"/>
        <v>44166</v>
      </c>
      <c r="H51" s="306">
        <f t="shared" si="13"/>
        <v>44197</v>
      </c>
      <c r="I51" s="306">
        <f t="shared" si="13"/>
        <v>44228</v>
      </c>
      <c r="J51" s="306">
        <f t="shared" si="13"/>
        <v>44256</v>
      </c>
      <c r="K51" s="306">
        <f t="shared" si="13"/>
        <v>44287</v>
      </c>
      <c r="L51" s="306">
        <f t="shared" si="13"/>
        <v>44317</v>
      </c>
      <c r="M51" s="306">
        <f t="shared" si="13"/>
        <v>44348</v>
      </c>
      <c r="N51" s="223"/>
    </row>
    <row r="52" spans="1:14" s="300" customFormat="1" ht="25.5">
      <c r="A52" s="90" t="s">
        <v>1</v>
      </c>
      <c r="B52" s="305" t="str">
        <f>"Month - "&amp;COLUMNS($B51:B51)&amp;", 
"&amp;TEXT(B51,"mmm yyyy")</f>
        <v>Month - 1, 
Jul 2020</v>
      </c>
      <c r="C52" s="305" t="str">
        <f>"Month - "&amp;COLUMNS($B51:C51)&amp;", 
"&amp;TEXT(C$51,"mmm yyyy")</f>
        <v>Month - 2, 
Aug 2020</v>
      </c>
      <c r="D52" s="305" t="str">
        <f>"Month - "&amp;COLUMNS($B51:D51)&amp;", 
"&amp;TEXT(D$51,"mmm yyyy")</f>
        <v>Month - 3, 
Sep 2020</v>
      </c>
      <c r="E52" s="305" t="str">
        <f>"Month - "&amp;COLUMNS($B51:E51)&amp;", 
"&amp;TEXT(E$51,"mmm yyyy")</f>
        <v>Month - 4, 
Oct 2020</v>
      </c>
      <c r="F52" s="305" t="str">
        <f>"Month - "&amp;COLUMNS($B51:F51)&amp;", 
"&amp;TEXT(F$51,"mmm yyyy")</f>
        <v>Month - 5, 
Nov 2020</v>
      </c>
      <c r="G52" s="305" t="str">
        <f>"Month - "&amp;COLUMNS($B51:G51)&amp;", 
"&amp;TEXT(G$51,"mmm yyyy")</f>
        <v>Month - 6, 
Dec 2020</v>
      </c>
      <c r="H52" s="305" t="str">
        <f>"Month - "&amp;COLUMNS($B51:H51)&amp;", 
"&amp;TEXT(H$51,"mmm yyyy")</f>
        <v>Month - 7, 
Jan 2021</v>
      </c>
      <c r="I52" s="305" t="str">
        <f>"Month - "&amp;COLUMNS($B51:I51)&amp;", 
"&amp;TEXT(I$51,"mmm yyyy")</f>
        <v>Month - 8, 
Feb 2021</v>
      </c>
      <c r="J52" s="305" t="str">
        <f>"Month - "&amp;COLUMNS($B51:J51)&amp;", 
"&amp;TEXT(J$51,"mmm yyyy")</f>
        <v>Month - 9, 
Mar 2021</v>
      </c>
      <c r="K52" s="305" t="str">
        <f>"Month - "&amp;COLUMNS($B51:K51)&amp;", 
"&amp;TEXT(K$51,"mmm yyyy")</f>
        <v>Month - 10, 
Apr 2021</v>
      </c>
      <c r="L52" s="305" t="str">
        <f>"Month - "&amp;COLUMNS($B51:L51)&amp;", 
"&amp;TEXT(L$51,"mmm yyyy")</f>
        <v>Month - 11, 
May 2021</v>
      </c>
      <c r="M52" s="305" t="str">
        <f>"Month - "&amp;COLUMNS($B51:M51)&amp;", 
"&amp;TEXT(M$51,"mmm yyyy")</f>
        <v>Month - 12, 
Jun 2021</v>
      </c>
      <c r="N52" s="56" t="s">
        <v>7</v>
      </c>
    </row>
    <row r="53" spans="1:14" s="300" customFormat="1" ht="12.75">
      <c r="A53" s="57" t="s">
        <v>105</v>
      </c>
      <c r="B53" s="338">
        <f>(1+0.0175)^(1/12)-1</f>
        <v>0.0014467654179763922</v>
      </c>
      <c r="C53" s="59">
        <f>B53</f>
        <v>0.0014467654179763922</v>
      </c>
      <c r="D53" s="60">
        <f aca="true" t="shared" si="14" ref="D53:M53">C53</f>
        <v>0.0014467654179763922</v>
      </c>
      <c r="E53" s="59">
        <f t="shared" si="14"/>
        <v>0.0014467654179763922</v>
      </c>
      <c r="F53" s="60">
        <f t="shared" si="14"/>
        <v>0.0014467654179763922</v>
      </c>
      <c r="G53" s="59">
        <f t="shared" si="14"/>
        <v>0.0014467654179763922</v>
      </c>
      <c r="H53" s="60">
        <f t="shared" si="14"/>
        <v>0.0014467654179763922</v>
      </c>
      <c r="I53" s="59">
        <f t="shared" si="14"/>
        <v>0.0014467654179763922</v>
      </c>
      <c r="J53" s="60">
        <f t="shared" si="14"/>
        <v>0.0014467654179763922</v>
      </c>
      <c r="K53" s="59">
        <f t="shared" si="14"/>
        <v>0.0014467654179763922</v>
      </c>
      <c r="L53" s="60">
        <f t="shared" si="14"/>
        <v>0.0014467654179763922</v>
      </c>
      <c r="M53" s="59">
        <f t="shared" si="14"/>
        <v>0.0014467654179763922</v>
      </c>
      <c r="N53" s="61">
        <f aca="true" t="shared" si="15" ref="N53">N22</f>
        <v>0.0014467654179763922</v>
      </c>
    </row>
    <row r="54" spans="1:14" s="300" customFormat="1" ht="12.75">
      <c r="A54" s="78" t="s">
        <v>99</v>
      </c>
      <c r="B54" s="339">
        <f>'PA Central Region_Databook'!BJ7*(1.0175)^(30/12)</f>
        <v>407.28709706495755</v>
      </c>
      <c r="C54" s="63">
        <f>B54*(1+C53)</f>
        <v>407.8763459521791</v>
      </c>
      <c r="D54" s="64">
        <f aca="true" t="shared" si="16" ref="D54:M54">C54*(1+D53)</f>
        <v>408.46644734431334</v>
      </c>
      <c r="E54" s="63">
        <f t="shared" si="16"/>
        <v>409.0574024747348</v>
      </c>
      <c r="F54" s="64">
        <f t="shared" si="16"/>
        <v>409.6492125786025</v>
      </c>
      <c r="G54" s="63">
        <f t="shared" si="16"/>
        <v>410.2418788928625</v>
      </c>
      <c r="H54" s="64">
        <f t="shared" si="16"/>
        <v>410.8354026562503</v>
      </c>
      <c r="I54" s="63">
        <f t="shared" si="16"/>
        <v>411.4297851092938</v>
      </c>
      <c r="J54" s="64">
        <f t="shared" si="16"/>
        <v>412.0250274943154</v>
      </c>
      <c r="K54" s="63">
        <f t="shared" si="16"/>
        <v>412.62113105543494</v>
      </c>
      <c r="L54" s="64">
        <f t="shared" si="16"/>
        <v>413.21809703857224</v>
      </c>
      <c r="M54" s="63">
        <f t="shared" si="16"/>
        <v>413.81592669144965</v>
      </c>
      <c r="N54" s="65">
        <f aca="true" t="shared" si="17" ref="N54">N23</f>
        <v>410.54364619608054</v>
      </c>
    </row>
    <row r="55" spans="1:14" s="300" customFormat="1" ht="13.5" thickBot="1">
      <c r="A55" s="93" t="s">
        <v>8</v>
      </c>
      <c r="B55" s="66">
        <f aca="true" t="shared" si="18" ref="B55:N55">$B$45</f>
        <v>0</v>
      </c>
      <c r="C55" s="67">
        <f t="shared" si="18"/>
        <v>0</v>
      </c>
      <c r="D55" s="68">
        <f t="shared" si="18"/>
        <v>0</v>
      </c>
      <c r="E55" s="67">
        <f t="shared" si="18"/>
        <v>0</v>
      </c>
      <c r="F55" s="68">
        <f t="shared" si="18"/>
        <v>0</v>
      </c>
      <c r="G55" s="67">
        <f t="shared" si="18"/>
        <v>0</v>
      </c>
      <c r="H55" s="68">
        <f t="shared" si="18"/>
        <v>0</v>
      </c>
      <c r="I55" s="67">
        <f t="shared" si="18"/>
        <v>0</v>
      </c>
      <c r="J55" s="68">
        <f t="shared" si="18"/>
        <v>0</v>
      </c>
      <c r="K55" s="67">
        <f t="shared" si="18"/>
        <v>0</v>
      </c>
      <c r="L55" s="68">
        <f t="shared" si="18"/>
        <v>0</v>
      </c>
      <c r="M55" s="67">
        <f t="shared" si="18"/>
        <v>0</v>
      </c>
      <c r="N55" s="69">
        <f t="shared" si="18"/>
        <v>0</v>
      </c>
    </row>
    <row r="56" spans="1:14" s="300" customFormat="1" ht="14.25" thickBot="1" thickTop="1">
      <c r="A56" s="94" t="s">
        <v>9</v>
      </c>
      <c r="B56" s="70">
        <f aca="true" t="shared" si="19" ref="B56:M56">B54*B55</f>
        <v>0</v>
      </c>
      <c r="C56" s="71">
        <f t="shared" si="19"/>
        <v>0</v>
      </c>
      <c r="D56" s="72">
        <f t="shared" si="19"/>
        <v>0</v>
      </c>
      <c r="E56" s="71">
        <f t="shared" si="19"/>
        <v>0</v>
      </c>
      <c r="F56" s="72">
        <f t="shared" si="19"/>
        <v>0</v>
      </c>
      <c r="G56" s="71">
        <f t="shared" si="19"/>
        <v>0</v>
      </c>
      <c r="H56" s="72">
        <f t="shared" si="19"/>
        <v>0</v>
      </c>
      <c r="I56" s="71">
        <f t="shared" si="19"/>
        <v>0</v>
      </c>
      <c r="J56" s="72">
        <f t="shared" si="19"/>
        <v>0</v>
      </c>
      <c r="K56" s="71">
        <f t="shared" si="19"/>
        <v>0</v>
      </c>
      <c r="L56" s="72">
        <f t="shared" si="19"/>
        <v>0</v>
      </c>
      <c r="M56" s="71">
        <f t="shared" si="19"/>
        <v>0</v>
      </c>
      <c r="N56" s="219">
        <f>SUM(B56:M56)</f>
        <v>0</v>
      </c>
    </row>
    <row r="57" spans="1:14" s="300" customFormat="1" ht="15.75">
      <c r="A57" s="225"/>
      <c r="B57" s="88"/>
      <c r="C57" s="88"/>
      <c r="D57" s="88"/>
      <c r="E57" s="88"/>
      <c r="F57" s="88"/>
      <c r="G57" s="116"/>
      <c r="H57" s="88"/>
      <c r="I57" s="116"/>
      <c r="J57" s="117"/>
      <c r="K57" s="118"/>
      <c r="L57" s="119"/>
      <c r="M57" s="53"/>
      <c r="N57" s="226"/>
    </row>
    <row r="58" spans="1:14" s="300" customFormat="1" ht="12.75">
      <c r="A58" s="73" t="s">
        <v>97</v>
      </c>
      <c r="B58" s="74"/>
      <c r="C58" s="74"/>
      <c r="D58" s="74"/>
      <c r="E58" s="74"/>
      <c r="F58" s="74"/>
      <c r="G58" s="74"/>
      <c r="H58" s="74"/>
      <c r="I58" s="74"/>
      <c r="J58" s="74"/>
      <c r="K58" s="74"/>
      <c r="L58" s="74"/>
      <c r="M58" s="74"/>
      <c r="N58" s="226"/>
    </row>
    <row r="59" spans="1:14" s="300" customFormat="1" ht="13.5" thickBot="1">
      <c r="A59" s="75"/>
      <c r="B59" s="72"/>
      <c r="C59" s="72"/>
      <c r="D59" s="72"/>
      <c r="E59" s="72"/>
      <c r="F59" s="72"/>
      <c r="G59" s="72"/>
      <c r="H59" s="72"/>
      <c r="I59" s="72"/>
      <c r="J59" s="72"/>
      <c r="K59" s="72"/>
      <c r="L59" s="72"/>
      <c r="M59" s="72"/>
      <c r="N59" s="227"/>
    </row>
    <row r="60" spans="1:14" s="300" customFormat="1" ht="25.9" customHeight="1">
      <c r="A60" s="90" t="s">
        <v>1</v>
      </c>
      <c r="B60" s="305" t="str">
        <f>"Month - "&amp;COLUMNS($B59:B59)&amp;", 
"&amp;TEXT(B51,"mmm yyyy")</f>
        <v>Month - 1, 
Jul 2020</v>
      </c>
      <c r="C60" s="305" t="str">
        <f>"Month - "&amp;COLUMNS($B59:C59)&amp;", 
"&amp;TEXT(C$51,"mmm yyyy")</f>
        <v>Month - 2, 
Aug 2020</v>
      </c>
      <c r="D60" s="305" t="str">
        <f>"Month - "&amp;COLUMNS($B59:D59)&amp;", 
"&amp;TEXT(D$51,"mmm yyyy")</f>
        <v>Month - 3, 
Sep 2020</v>
      </c>
      <c r="E60" s="305" t="str">
        <f>"Month - "&amp;COLUMNS($B59:E59)&amp;", 
"&amp;TEXT(E$51,"mmm yyyy")</f>
        <v>Month - 4, 
Oct 2020</v>
      </c>
      <c r="F60" s="305" t="str">
        <f>"Month - "&amp;COLUMNS($B59:F59)&amp;", 
"&amp;TEXT(F$51,"mmm yyyy")</f>
        <v>Month - 5, 
Nov 2020</v>
      </c>
      <c r="G60" s="305" t="str">
        <f>"Month - "&amp;COLUMNS($B59:G59)&amp;", 
"&amp;TEXT(G$51,"mmm yyyy")</f>
        <v>Month - 6, 
Dec 2020</v>
      </c>
      <c r="H60" s="305" t="str">
        <f>"Month - "&amp;COLUMNS($B59:H59)&amp;", 
"&amp;TEXT(H$51,"mmm yyyy")</f>
        <v>Month - 7, 
Jan 2021</v>
      </c>
      <c r="I60" s="305" t="str">
        <f>"Month - "&amp;COLUMNS($B59:I59)&amp;", 
"&amp;TEXT(I$51,"mmm yyyy")</f>
        <v>Month - 8, 
Feb 2021</v>
      </c>
      <c r="J60" s="305" t="str">
        <f>"Month - "&amp;COLUMNS($B59:J59)&amp;", 
"&amp;TEXT(J$51,"mmm yyyy")</f>
        <v>Month - 9, 
Mar 2021</v>
      </c>
      <c r="K60" s="305" t="str">
        <f>"Month - "&amp;COLUMNS($B59:K59)&amp;", 
"&amp;TEXT(K$51,"mmm yyyy")</f>
        <v>Month - 10, 
Apr 2021</v>
      </c>
      <c r="L60" s="305" t="str">
        <f>"Month - "&amp;COLUMNS($B59:L59)&amp;", 
"&amp;TEXT(L$51,"mmm yyyy")</f>
        <v>Month - 11, 
May 2021</v>
      </c>
      <c r="M60" s="305" t="str">
        <f>"Month - "&amp;COLUMNS($B59:M59)&amp;", 
"&amp;TEXT(M$51,"mmm yyyy")</f>
        <v>Month - 12, 
Jun 2021</v>
      </c>
      <c r="N60" s="56" t="s">
        <v>10</v>
      </c>
    </row>
    <row r="61" spans="1:14" s="300" customFormat="1" ht="14.1" customHeight="1">
      <c r="A61" s="85" t="s">
        <v>107</v>
      </c>
      <c r="B61" s="302"/>
      <c r="C61" s="303"/>
      <c r="D61" s="303"/>
      <c r="E61" s="303"/>
      <c r="F61" s="303"/>
      <c r="G61" s="303"/>
      <c r="H61" s="303"/>
      <c r="I61" s="303"/>
      <c r="J61" s="304"/>
      <c r="K61" s="303"/>
      <c r="L61" s="303"/>
      <c r="M61" s="303"/>
      <c r="N61" s="87" t="str">
        <f>_xlfn.IFERROR(AVERAGE(B61:M61),"")</f>
        <v/>
      </c>
    </row>
    <row r="62" spans="1:14" s="300" customFormat="1" ht="13.5" thickBot="1">
      <c r="A62" s="229" t="s">
        <v>100</v>
      </c>
      <c r="B62" s="230">
        <f aca="true" t="shared" si="20" ref="B62:M62">B54*B$61</f>
        <v>0</v>
      </c>
      <c r="C62" s="231">
        <f t="shared" si="20"/>
        <v>0</v>
      </c>
      <c r="D62" s="231">
        <f t="shared" si="20"/>
        <v>0</v>
      </c>
      <c r="E62" s="231">
        <f t="shared" si="20"/>
        <v>0</v>
      </c>
      <c r="F62" s="231">
        <f t="shared" si="20"/>
        <v>0</v>
      </c>
      <c r="G62" s="231">
        <f t="shared" si="20"/>
        <v>0</v>
      </c>
      <c r="H62" s="231">
        <f t="shared" si="20"/>
        <v>0</v>
      </c>
      <c r="I62" s="231">
        <f t="shared" si="20"/>
        <v>0</v>
      </c>
      <c r="J62" s="231">
        <f t="shared" si="20"/>
        <v>0</v>
      </c>
      <c r="K62" s="231">
        <f t="shared" si="20"/>
        <v>0</v>
      </c>
      <c r="L62" s="231">
        <f t="shared" si="20"/>
        <v>0</v>
      </c>
      <c r="M62" s="231">
        <f t="shared" si="20"/>
        <v>0</v>
      </c>
      <c r="N62" s="232">
        <f>AVERAGE(B62:M62)</f>
        <v>0</v>
      </c>
    </row>
    <row r="63" spans="1:14" s="300" customFormat="1" ht="12.75">
      <c r="A63" s="77" t="s">
        <v>106</v>
      </c>
      <c r="B63" s="301"/>
      <c r="C63" s="301"/>
      <c r="D63" s="301"/>
      <c r="E63" s="301"/>
      <c r="F63" s="301"/>
      <c r="G63" s="301"/>
      <c r="H63" s="301"/>
      <c r="I63" s="301"/>
      <c r="J63" s="301"/>
      <c r="K63" s="301"/>
      <c r="L63" s="301"/>
      <c r="M63" s="301"/>
      <c r="N63" s="120">
        <f aca="true" t="shared" si="21" ref="N63">SUM(B63:M63)</f>
        <v>0</v>
      </c>
    </row>
    <row r="64" spans="1:14" s="300" customFormat="1" ht="12.75">
      <c r="A64" s="79" t="s">
        <v>101</v>
      </c>
      <c r="B64" s="203"/>
      <c r="C64" s="204"/>
      <c r="D64" s="205"/>
      <c r="E64" s="204"/>
      <c r="F64" s="205"/>
      <c r="G64" s="204"/>
      <c r="H64" s="205"/>
      <c r="I64" s="204"/>
      <c r="J64" s="205"/>
      <c r="K64" s="204"/>
      <c r="L64" s="205"/>
      <c r="M64" s="204"/>
      <c r="N64" s="120">
        <f>SUM(B64:M64)</f>
        <v>0</v>
      </c>
    </row>
    <row r="65" spans="1:14" s="300" customFormat="1" ht="13.5" thickBot="1">
      <c r="A65" s="79" t="s">
        <v>344</v>
      </c>
      <c r="B65" s="203"/>
      <c r="C65" s="204"/>
      <c r="D65" s="205"/>
      <c r="E65" s="204"/>
      <c r="F65" s="205"/>
      <c r="G65" s="204"/>
      <c r="H65" s="205"/>
      <c r="I65" s="204"/>
      <c r="J65" s="205"/>
      <c r="K65" s="204"/>
      <c r="L65" s="205"/>
      <c r="M65" s="204"/>
      <c r="N65" s="120">
        <f>SUM(B65:M65)</f>
        <v>0</v>
      </c>
    </row>
    <row r="66" spans="1:14" s="300" customFormat="1" ht="13.5" thickTop="1">
      <c r="A66" s="76" t="s">
        <v>102</v>
      </c>
      <c r="B66" s="81">
        <f aca="true" t="shared" si="22" ref="B66:N66">SUM(B63:B65)</f>
        <v>0</v>
      </c>
      <c r="C66" s="82">
        <f t="shared" si="22"/>
        <v>0</v>
      </c>
      <c r="D66" s="82">
        <f t="shared" si="22"/>
        <v>0</v>
      </c>
      <c r="E66" s="82">
        <f t="shared" si="22"/>
        <v>0</v>
      </c>
      <c r="F66" s="82">
        <f t="shared" si="22"/>
        <v>0</v>
      </c>
      <c r="G66" s="82">
        <f t="shared" si="22"/>
        <v>0</v>
      </c>
      <c r="H66" s="82">
        <f t="shared" si="22"/>
        <v>0</v>
      </c>
      <c r="I66" s="82">
        <f t="shared" si="22"/>
        <v>0</v>
      </c>
      <c r="J66" s="82">
        <f t="shared" si="22"/>
        <v>0</v>
      </c>
      <c r="K66" s="82">
        <f t="shared" si="22"/>
        <v>0</v>
      </c>
      <c r="L66" s="82">
        <f t="shared" si="22"/>
        <v>0</v>
      </c>
      <c r="M66" s="83">
        <f t="shared" si="22"/>
        <v>0</v>
      </c>
      <c r="N66" s="84">
        <f t="shared" si="22"/>
        <v>0</v>
      </c>
    </row>
    <row r="67" spans="1:14" s="300" customFormat="1" ht="13.5" thickBot="1">
      <c r="A67" s="314" t="s">
        <v>11</v>
      </c>
      <c r="B67" s="315" t="str">
        <f aca="true" t="shared" si="23" ref="B67:N67">IF(B62=0,"",B66/B62)</f>
        <v/>
      </c>
      <c r="C67" s="316" t="str">
        <f t="shared" si="23"/>
        <v/>
      </c>
      <c r="D67" s="317" t="str">
        <f t="shared" si="23"/>
        <v/>
      </c>
      <c r="E67" s="316" t="str">
        <f t="shared" si="23"/>
        <v/>
      </c>
      <c r="F67" s="317" t="str">
        <f t="shared" si="23"/>
        <v/>
      </c>
      <c r="G67" s="316" t="str">
        <f t="shared" si="23"/>
        <v/>
      </c>
      <c r="H67" s="317" t="str">
        <f t="shared" si="23"/>
        <v/>
      </c>
      <c r="I67" s="316" t="str">
        <f t="shared" si="23"/>
        <v/>
      </c>
      <c r="J67" s="317" t="str">
        <f t="shared" si="23"/>
        <v/>
      </c>
      <c r="K67" s="316" t="str">
        <f t="shared" si="23"/>
        <v/>
      </c>
      <c r="L67" s="317" t="str">
        <f t="shared" si="23"/>
        <v/>
      </c>
      <c r="M67" s="316" t="str">
        <f t="shared" si="23"/>
        <v/>
      </c>
      <c r="N67" s="318" t="str">
        <f t="shared" si="23"/>
        <v/>
      </c>
    </row>
    <row r="68" spans="1:14" s="300" customFormat="1" ht="13.5" thickTop="1">
      <c r="A68" s="78" t="s">
        <v>109</v>
      </c>
      <c r="B68" s="310" t="str">
        <f aca="true" t="shared" si="24" ref="B68:N68">IF(B$66=0,"",B63/B$66)</f>
        <v/>
      </c>
      <c r="C68" s="319" t="str">
        <f t="shared" si="24"/>
        <v/>
      </c>
      <c r="D68" s="319" t="str">
        <f t="shared" si="24"/>
        <v/>
      </c>
      <c r="E68" s="319" t="str">
        <f t="shared" si="24"/>
        <v/>
      </c>
      <c r="F68" s="319" t="str">
        <f t="shared" si="24"/>
        <v/>
      </c>
      <c r="G68" s="319" t="str">
        <f t="shared" si="24"/>
        <v/>
      </c>
      <c r="H68" s="319" t="str">
        <f t="shared" si="24"/>
        <v/>
      </c>
      <c r="I68" s="319" t="str">
        <f t="shared" si="24"/>
        <v/>
      </c>
      <c r="J68" s="320" t="str">
        <f t="shared" si="24"/>
        <v/>
      </c>
      <c r="K68" s="319" t="str">
        <f t="shared" si="24"/>
        <v/>
      </c>
      <c r="L68" s="320" t="str">
        <f t="shared" si="24"/>
        <v/>
      </c>
      <c r="M68" s="320" t="str">
        <f t="shared" si="24"/>
        <v/>
      </c>
      <c r="N68" s="321" t="str">
        <f t="shared" si="24"/>
        <v/>
      </c>
    </row>
    <row r="69" spans="1:14" s="300" customFormat="1" ht="12.75">
      <c r="A69" s="79" t="s">
        <v>103</v>
      </c>
      <c r="B69" s="58" t="str">
        <f aca="true" t="shared" si="25" ref="B69:N69">IF(B$66=0,"",B64/B$66)</f>
        <v/>
      </c>
      <c r="C69" s="59" t="str">
        <f t="shared" si="25"/>
        <v/>
      </c>
      <c r="D69" s="60" t="str">
        <f t="shared" si="25"/>
        <v/>
      </c>
      <c r="E69" s="59" t="str">
        <f t="shared" si="25"/>
        <v/>
      </c>
      <c r="F69" s="60" t="str">
        <f t="shared" si="25"/>
        <v/>
      </c>
      <c r="G69" s="59" t="str">
        <f t="shared" si="25"/>
        <v/>
      </c>
      <c r="H69" s="60" t="str">
        <f t="shared" si="25"/>
        <v/>
      </c>
      <c r="I69" s="59" t="str">
        <f t="shared" si="25"/>
        <v/>
      </c>
      <c r="J69" s="60" t="str">
        <f t="shared" si="25"/>
        <v/>
      </c>
      <c r="K69" s="59" t="str">
        <f t="shared" si="25"/>
        <v/>
      </c>
      <c r="L69" s="60" t="str">
        <f t="shared" si="25"/>
        <v/>
      </c>
      <c r="M69" s="59" t="str">
        <f t="shared" si="25"/>
        <v/>
      </c>
      <c r="N69" s="61" t="str">
        <f t="shared" si="25"/>
        <v/>
      </c>
    </row>
    <row r="70" spans="1:14" s="300" customFormat="1" ht="12.75">
      <c r="A70" s="79" t="s">
        <v>345</v>
      </c>
      <c r="B70" s="340" t="str">
        <f aca="true" t="shared" si="26" ref="B70:N70">IF(B$66=0,"",B65/B$66)</f>
        <v/>
      </c>
      <c r="C70" s="176" t="str">
        <f t="shared" si="26"/>
        <v/>
      </c>
      <c r="D70" s="176" t="str">
        <f t="shared" si="26"/>
        <v/>
      </c>
      <c r="E70" s="176" t="str">
        <f t="shared" si="26"/>
        <v/>
      </c>
      <c r="F70" s="176" t="str">
        <f t="shared" si="26"/>
        <v/>
      </c>
      <c r="G70" s="176" t="str">
        <f t="shared" si="26"/>
        <v/>
      </c>
      <c r="H70" s="176" t="str">
        <f t="shared" si="26"/>
        <v/>
      </c>
      <c r="I70" s="176" t="str">
        <f t="shared" si="26"/>
        <v/>
      </c>
      <c r="J70" s="86" t="str">
        <f t="shared" si="26"/>
        <v/>
      </c>
      <c r="K70" s="176" t="str">
        <f t="shared" si="26"/>
        <v/>
      </c>
      <c r="L70" s="86" t="str">
        <f t="shared" si="26"/>
        <v/>
      </c>
      <c r="M70" s="86" t="str">
        <f t="shared" si="26"/>
        <v/>
      </c>
      <c r="N70" s="87" t="str">
        <f t="shared" si="26"/>
        <v/>
      </c>
    </row>
    <row r="71" spans="1:14" s="300" customFormat="1" ht="13.5" thickBot="1">
      <c r="A71" s="199" t="s">
        <v>220</v>
      </c>
      <c r="B71" s="341">
        <f aca="true" t="shared" si="27" ref="B71:M71">SUMPRODUCT(B63:B65,$B$48:$B$50)</f>
        <v>0</v>
      </c>
      <c r="C71" s="201">
        <f t="shared" si="27"/>
        <v>0</v>
      </c>
      <c r="D71" s="201">
        <f t="shared" si="27"/>
        <v>0</v>
      </c>
      <c r="E71" s="201">
        <f t="shared" si="27"/>
        <v>0</v>
      </c>
      <c r="F71" s="201">
        <f t="shared" si="27"/>
        <v>0</v>
      </c>
      <c r="G71" s="201">
        <f t="shared" si="27"/>
        <v>0</v>
      </c>
      <c r="H71" s="201">
        <f t="shared" si="27"/>
        <v>0</v>
      </c>
      <c r="I71" s="201">
        <f t="shared" si="27"/>
        <v>0</v>
      </c>
      <c r="J71" s="201">
        <f t="shared" si="27"/>
        <v>0</v>
      </c>
      <c r="K71" s="201">
        <f t="shared" si="27"/>
        <v>0</v>
      </c>
      <c r="L71" s="201">
        <f t="shared" si="27"/>
        <v>0</v>
      </c>
      <c r="M71" s="201">
        <f t="shared" si="27"/>
        <v>0</v>
      </c>
      <c r="N71" s="202">
        <f>SUM(B71:M71)</f>
        <v>0</v>
      </c>
    </row>
    <row r="72" spans="1:14" s="300" customFormat="1" ht="39.95" customHeight="1" thickBot="1">
      <c r="A72" s="88"/>
      <c r="B72" s="89"/>
      <c r="C72" s="89"/>
      <c r="D72" s="89"/>
      <c r="E72" s="89"/>
      <c r="F72" s="89"/>
      <c r="G72" s="89"/>
      <c r="H72" s="89"/>
      <c r="I72" s="89"/>
      <c r="J72" s="89"/>
      <c r="K72" s="89"/>
      <c r="L72" s="89"/>
      <c r="M72" s="89"/>
      <c r="N72" s="89"/>
    </row>
    <row r="73" spans="1:14" s="300" customFormat="1" ht="15.75">
      <c r="A73" s="220" t="s">
        <v>231</v>
      </c>
      <c r="B73" s="221"/>
      <c r="C73" s="221"/>
      <c r="D73" s="221"/>
      <c r="E73" s="221"/>
      <c r="F73" s="221"/>
      <c r="G73" s="221"/>
      <c r="H73" s="221"/>
      <c r="I73" s="221"/>
      <c r="J73" s="221"/>
      <c r="K73" s="221"/>
      <c r="L73" s="221"/>
      <c r="M73" s="221"/>
      <c r="N73" s="222"/>
    </row>
    <row r="74" spans="1:14" s="300" customFormat="1" ht="13.5" thickBot="1">
      <c r="A74" s="265" t="s">
        <v>315</v>
      </c>
      <c r="B74" s="54"/>
      <c r="C74" s="54"/>
      <c r="D74" s="54"/>
      <c r="E74" s="54"/>
      <c r="F74" s="54"/>
      <c r="G74" s="54"/>
      <c r="H74" s="54"/>
      <c r="I74" s="54"/>
      <c r="J74" s="54"/>
      <c r="K74" s="54"/>
      <c r="L74" s="54"/>
      <c r="M74" s="54"/>
      <c r="N74" s="223"/>
    </row>
    <row r="75" spans="1:14" s="300" customFormat="1" ht="16.5" thickBot="1">
      <c r="A75" s="55" t="s">
        <v>5</v>
      </c>
      <c r="B75" s="115">
        <f>'J-Cost_Central'!E185/SUM($B$84:$M$84)</f>
        <v>0</v>
      </c>
      <c r="C75" s="54"/>
      <c r="D75" s="54" t="s">
        <v>1</v>
      </c>
      <c r="E75" s="54"/>
      <c r="F75" s="54"/>
      <c r="G75" s="54"/>
      <c r="H75" s="54"/>
      <c r="I75" s="54"/>
      <c r="J75" s="54"/>
      <c r="K75" s="54"/>
      <c r="L75" s="54"/>
      <c r="M75" s="54"/>
      <c r="N75" s="223"/>
    </row>
    <row r="76" spans="1:14" s="300" customFormat="1" ht="15.75">
      <c r="A76" s="55"/>
      <c r="B76" s="53"/>
      <c r="C76" s="54"/>
      <c r="D76" s="54"/>
      <c r="E76" s="54"/>
      <c r="F76" s="54"/>
      <c r="G76" s="54"/>
      <c r="H76" s="54"/>
      <c r="I76" s="54"/>
      <c r="J76" s="54"/>
      <c r="K76" s="54"/>
      <c r="L76" s="54"/>
      <c r="M76" s="54"/>
      <c r="N76" s="223"/>
    </row>
    <row r="77" spans="1:14" s="300" customFormat="1" ht="16.5" thickBot="1">
      <c r="A77" s="52" t="s">
        <v>117</v>
      </c>
      <c r="B77" s="53"/>
      <c r="C77" s="54"/>
      <c r="D77" s="54"/>
      <c r="E77" s="54"/>
      <c r="F77" s="54"/>
      <c r="G77" s="54"/>
      <c r="H77" s="54"/>
      <c r="I77" s="54"/>
      <c r="J77" s="54"/>
      <c r="K77" s="54"/>
      <c r="L77" s="54"/>
      <c r="M77" s="54"/>
      <c r="N77" s="223"/>
    </row>
    <row r="78" spans="1:14" s="300" customFormat="1" ht="13.5" thickBot="1">
      <c r="A78" s="55" t="s">
        <v>98</v>
      </c>
      <c r="B78" s="206">
        <v>0</v>
      </c>
      <c r="C78" s="54"/>
      <c r="D78" s="54"/>
      <c r="E78" s="54"/>
      <c r="F78" s="54"/>
      <c r="G78" s="54"/>
      <c r="H78" s="54"/>
      <c r="I78" s="54"/>
      <c r="J78" s="54"/>
      <c r="K78" s="54"/>
      <c r="L78" s="54"/>
      <c r="M78" s="54"/>
      <c r="N78" s="223"/>
    </row>
    <row r="79" spans="1:14" s="300" customFormat="1" ht="13.5" thickBot="1">
      <c r="A79" s="55" t="s">
        <v>112</v>
      </c>
      <c r="B79" s="206">
        <v>0</v>
      </c>
      <c r="C79" s="54"/>
      <c r="D79" s="54"/>
      <c r="E79" s="54"/>
      <c r="F79" s="54"/>
      <c r="G79" s="54"/>
      <c r="H79" s="54"/>
      <c r="I79" s="54"/>
      <c r="J79" s="54"/>
      <c r="K79" s="54"/>
      <c r="L79" s="54"/>
      <c r="M79" s="54"/>
      <c r="N79" s="223"/>
    </row>
    <row r="80" spans="1:14" s="300" customFormat="1" ht="13.5" thickBot="1">
      <c r="A80" s="55" t="s">
        <v>346</v>
      </c>
      <c r="B80" s="207">
        <v>0</v>
      </c>
      <c r="C80" s="54"/>
      <c r="D80" s="54"/>
      <c r="E80" s="54"/>
      <c r="F80" s="54"/>
      <c r="G80" s="54"/>
      <c r="H80" s="54"/>
      <c r="I80" s="54"/>
      <c r="J80" s="54"/>
      <c r="K80" s="54"/>
      <c r="L80" s="54"/>
      <c r="M80" s="54"/>
      <c r="N80" s="223"/>
    </row>
    <row r="81" spans="1:14" s="300" customFormat="1" ht="13.5" thickBot="1">
      <c r="A81" s="224"/>
      <c r="B81" s="306">
        <v>44378</v>
      </c>
      <c r="C81" s="306">
        <f>EOMONTH(B81,0)+1</f>
        <v>44409</v>
      </c>
      <c r="D81" s="306">
        <f aca="true" t="shared" si="28" ref="D81:M81">EOMONTH(C81,0)+1</f>
        <v>44440</v>
      </c>
      <c r="E81" s="306">
        <f t="shared" si="28"/>
        <v>44470</v>
      </c>
      <c r="F81" s="306">
        <f t="shared" si="28"/>
        <v>44501</v>
      </c>
      <c r="G81" s="306">
        <f t="shared" si="28"/>
        <v>44531</v>
      </c>
      <c r="H81" s="306">
        <f t="shared" si="28"/>
        <v>44562</v>
      </c>
      <c r="I81" s="306">
        <f t="shared" si="28"/>
        <v>44593</v>
      </c>
      <c r="J81" s="306">
        <f t="shared" si="28"/>
        <v>44621</v>
      </c>
      <c r="K81" s="306">
        <f t="shared" si="28"/>
        <v>44652</v>
      </c>
      <c r="L81" s="306">
        <f t="shared" si="28"/>
        <v>44682</v>
      </c>
      <c r="M81" s="306">
        <f t="shared" si="28"/>
        <v>44713</v>
      </c>
      <c r="N81" s="223"/>
    </row>
    <row r="82" spans="1:14" s="300" customFormat="1" ht="25.5">
      <c r="A82" s="90" t="s">
        <v>1</v>
      </c>
      <c r="B82" s="305" t="str">
        <f>"Month - "&amp;COLUMNS($B81:B81)&amp;", 
"&amp;TEXT(B81,"mmm yyyy")</f>
        <v>Month - 1, 
Jul 2021</v>
      </c>
      <c r="C82" s="305" t="str">
        <f>"Month - "&amp;COLUMNS($B81:C81)&amp;", 
"&amp;TEXT(C81,"mmm yyyy")</f>
        <v>Month - 2, 
Aug 2021</v>
      </c>
      <c r="D82" s="305" t="str">
        <f>"Month - "&amp;COLUMNS($B81:D81)&amp;", 
"&amp;TEXT(D81,"mmm yyyy")</f>
        <v>Month - 3, 
Sep 2021</v>
      </c>
      <c r="E82" s="305" t="str">
        <f>"Month - "&amp;COLUMNS($B81:E81)&amp;", 
"&amp;TEXT(E81,"mmm yyyy")</f>
        <v>Month - 4, 
Oct 2021</v>
      </c>
      <c r="F82" s="305" t="str">
        <f>"Month - "&amp;COLUMNS($B81:F81)&amp;", 
"&amp;TEXT(F81,"mmm yyyy")</f>
        <v>Month - 5, 
Nov 2021</v>
      </c>
      <c r="G82" s="305" t="str">
        <f>"Month - "&amp;COLUMNS($B81:G81)&amp;", 
"&amp;TEXT(G81,"mmm yyyy")</f>
        <v>Month - 6, 
Dec 2021</v>
      </c>
      <c r="H82" s="305" t="str">
        <f>"Month - "&amp;COLUMNS($B81:H81)&amp;", 
"&amp;TEXT(H81,"mmm yyyy")</f>
        <v>Month - 7, 
Jan 2022</v>
      </c>
      <c r="I82" s="305" t="str">
        <f>"Month - "&amp;COLUMNS($B81:I81)&amp;", 
"&amp;TEXT(I81,"mmm yyyy")</f>
        <v>Month - 8, 
Feb 2022</v>
      </c>
      <c r="J82" s="305" t="str">
        <f>"Month - "&amp;COLUMNS($B81:J81)&amp;", 
"&amp;TEXT(J81,"mmm yyyy")</f>
        <v>Month - 9, 
Mar 2022</v>
      </c>
      <c r="K82" s="305" t="str">
        <f>"Month - "&amp;COLUMNS($B81:K81)&amp;", 
"&amp;TEXT(K81,"mmm yyyy")</f>
        <v>Month - 10, 
Apr 2022</v>
      </c>
      <c r="L82" s="305" t="str">
        <f>"Month - "&amp;COLUMNS($B81:L81)&amp;", 
"&amp;TEXT(L81,"mmm yyyy")</f>
        <v>Month - 11, 
May 2022</v>
      </c>
      <c r="M82" s="305" t="str">
        <f>"Month - "&amp;COLUMNS($B81:M81)&amp;", 
"&amp;TEXT(M81,"mmm yyyy")</f>
        <v>Month - 12, 
Jun 2022</v>
      </c>
      <c r="N82" s="56" t="s">
        <v>7</v>
      </c>
    </row>
    <row r="83" spans="1:14" s="300" customFormat="1" ht="12.75">
      <c r="A83" s="57" t="s">
        <v>105</v>
      </c>
      <c r="B83" s="91">
        <f aca="true" t="shared" si="29" ref="B83:M83">B53</f>
        <v>0.0014467654179763922</v>
      </c>
      <c r="C83" s="59">
        <f t="shared" si="29"/>
        <v>0.0014467654179763922</v>
      </c>
      <c r="D83" s="59">
        <f t="shared" si="29"/>
        <v>0.0014467654179763922</v>
      </c>
      <c r="E83" s="59">
        <f t="shared" si="29"/>
        <v>0.0014467654179763922</v>
      </c>
      <c r="F83" s="59">
        <f t="shared" si="29"/>
        <v>0.0014467654179763922</v>
      </c>
      <c r="G83" s="59">
        <f t="shared" si="29"/>
        <v>0.0014467654179763922</v>
      </c>
      <c r="H83" s="59">
        <f t="shared" si="29"/>
        <v>0.0014467654179763922</v>
      </c>
      <c r="I83" s="59">
        <f t="shared" si="29"/>
        <v>0.0014467654179763922</v>
      </c>
      <c r="J83" s="59">
        <f t="shared" si="29"/>
        <v>0.0014467654179763922</v>
      </c>
      <c r="K83" s="59">
        <f t="shared" si="29"/>
        <v>0.0014467654179763922</v>
      </c>
      <c r="L83" s="59">
        <f t="shared" si="29"/>
        <v>0.0014467654179763922</v>
      </c>
      <c r="M83" s="59">
        <f t="shared" si="29"/>
        <v>0.0014467654179763922</v>
      </c>
      <c r="N83" s="92">
        <f>AVERAGE(B83:M83)</f>
        <v>0.0014467654179763922</v>
      </c>
    </row>
    <row r="84" spans="1:14" s="300" customFormat="1" ht="12.75">
      <c r="A84" s="78" t="s">
        <v>99</v>
      </c>
      <c r="B84" s="62">
        <f>M54*(1+B83)</f>
        <v>414.4146212635947</v>
      </c>
      <c r="C84" s="63">
        <f>B84*(1+C83)</f>
        <v>415.01418200634265</v>
      </c>
      <c r="D84" s="63">
        <f aca="true" t="shared" si="30" ref="D84:M84">C84*(1+D83)</f>
        <v>415.6146101728392</v>
      </c>
      <c r="E84" s="63">
        <f t="shared" si="30"/>
        <v>416.215907018043</v>
      </c>
      <c r="F84" s="63">
        <f t="shared" si="30"/>
        <v>416.8180737987284</v>
      </c>
      <c r="G84" s="63">
        <f t="shared" si="30"/>
        <v>417.42111177348795</v>
      </c>
      <c r="H84" s="63">
        <f t="shared" si="30"/>
        <v>418.0250222027351</v>
      </c>
      <c r="I84" s="63">
        <f t="shared" si="30"/>
        <v>418.62980634870684</v>
      </c>
      <c r="J84" s="63">
        <f t="shared" si="30"/>
        <v>419.2354654754663</v>
      </c>
      <c r="K84" s="63">
        <f t="shared" si="30"/>
        <v>419.84200084890546</v>
      </c>
      <c r="L84" s="63">
        <f t="shared" si="30"/>
        <v>420.44941373674766</v>
      </c>
      <c r="M84" s="63">
        <f t="shared" si="30"/>
        <v>421.0577054085504</v>
      </c>
      <c r="N84" s="65">
        <f>AVERAGE(B84:M84)</f>
        <v>417.72816000451235</v>
      </c>
    </row>
    <row r="85" spans="1:14" s="300" customFormat="1" ht="13.5" thickBot="1">
      <c r="A85" s="93" t="s">
        <v>8</v>
      </c>
      <c r="B85" s="66">
        <f aca="true" t="shared" si="31" ref="B85:N85">$B$75</f>
        <v>0</v>
      </c>
      <c r="C85" s="67">
        <f t="shared" si="31"/>
        <v>0</v>
      </c>
      <c r="D85" s="67">
        <f t="shared" si="31"/>
        <v>0</v>
      </c>
      <c r="E85" s="67">
        <f t="shared" si="31"/>
        <v>0</v>
      </c>
      <c r="F85" s="67">
        <f t="shared" si="31"/>
        <v>0</v>
      </c>
      <c r="G85" s="67">
        <f t="shared" si="31"/>
        <v>0</v>
      </c>
      <c r="H85" s="67">
        <f t="shared" si="31"/>
        <v>0</v>
      </c>
      <c r="I85" s="67">
        <f t="shared" si="31"/>
        <v>0</v>
      </c>
      <c r="J85" s="67">
        <f t="shared" si="31"/>
        <v>0</v>
      </c>
      <c r="K85" s="67">
        <f t="shared" si="31"/>
        <v>0</v>
      </c>
      <c r="L85" s="67">
        <f t="shared" si="31"/>
        <v>0</v>
      </c>
      <c r="M85" s="67">
        <f t="shared" si="31"/>
        <v>0</v>
      </c>
      <c r="N85" s="69">
        <f t="shared" si="31"/>
        <v>0</v>
      </c>
    </row>
    <row r="86" spans="1:14" s="300" customFormat="1" ht="14.25" thickBot="1" thickTop="1">
      <c r="A86" s="94" t="s">
        <v>9</v>
      </c>
      <c r="B86" s="70">
        <f aca="true" t="shared" si="32" ref="B86:M86">B84*B85</f>
        <v>0</v>
      </c>
      <c r="C86" s="71">
        <f t="shared" si="32"/>
        <v>0</v>
      </c>
      <c r="D86" s="72">
        <f t="shared" si="32"/>
        <v>0</v>
      </c>
      <c r="E86" s="71">
        <f t="shared" si="32"/>
        <v>0</v>
      </c>
      <c r="F86" s="72">
        <f t="shared" si="32"/>
        <v>0</v>
      </c>
      <c r="G86" s="71">
        <f t="shared" si="32"/>
        <v>0</v>
      </c>
      <c r="H86" s="72">
        <f t="shared" si="32"/>
        <v>0</v>
      </c>
      <c r="I86" s="71">
        <f t="shared" si="32"/>
        <v>0</v>
      </c>
      <c r="J86" s="72">
        <f t="shared" si="32"/>
        <v>0</v>
      </c>
      <c r="K86" s="71">
        <f t="shared" si="32"/>
        <v>0</v>
      </c>
      <c r="L86" s="72">
        <f t="shared" si="32"/>
        <v>0</v>
      </c>
      <c r="M86" s="71">
        <f t="shared" si="32"/>
        <v>0</v>
      </c>
      <c r="N86" s="219">
        <f>SUM(B86:M86)</f>
        <v>0</v>
      </c>
    </row>
    <row r="87" spans="1:14" ht="15.75">
      <c r="A87" s="225"/>
      <c r="B87" s="88"/>
      <c r="C87" s="88"/>
      <c r="D87" s="88"/>
      <c r="E87" s="88"/>
      <c r="F87" s="88"/>
      <c r="G87" s="116"/>
      <c r="H87" s="88"/>
      <c r="I87" s="116"/>
      <c r="J87" s="117"/>
      <c r="K87" s="118"/>
      <c r="L87" s="119"/>
      <c r="M87" s="53"/>
      <c r="N87" s="226"/>
    </row>
    <row r="88" spans="1:14" s="300" customFormat="1" ht="12.75">
      <c r="A88" s="73" t="s">
        <v>108</v>
      </c>
      <c r="B88" s="74"/>
      <c r="C88" s="74"/>
      <c r="D88" s="74"/>
      <c r="E88" s="74"/>
      <c r="F88" s="74"/>
      <c r="G88" s="74"/>
      <c r="H88" s="74"/>
      <c r="I88" s="74"/>
      <c r="J88" s="74"/>
      <c r="K88" s="74"/>
      <c r="L88" s="74"/>
      <c r="M88" s="74"/>
      <c r="N88" s="226"/>
    </row>
    <row r="89" spans="1:14" s="300" customFormat="1" ht="13.5" thickBot="1">
      <c r="A89" s="75"/>
      <c r="B89" s="72"/>
      <c r="C89" s="72"/>
      <c r="D89" s="72"/>
      <c r="E89" s="72"/>
      <c r="F89" s="72"/>
      <c r="G89" s="72"/>
      <c r="H89" s="72"/>
      <c r="I89" s="72"/>
      <c r="J89" s="72"/>
      <c r="K89" s="72"/>
      <c r="L89" s="72"/>
      <c r="M89" s="72"/>
      <c r="N89" s="227"/>
    </row>
    <row r="90" spans="1:14" s="300" customFormat="1" ht="25.9" customHeight="1">
      <c r="A90" s="90" t="s">
        <v>1</v>
      </c>
      <c r="B90" s="305" t="str">
        <f>"Month - "&amp;COLUMNS($B89:B89)&amp;", 
"&amp;TEXT(B81,"mmm yyyy")</f>
        <v>Month - 1, 
Jul 2021</v>
      </c>
      <c r="C90" s="305" t="str">
        <f>"Month - "&amp;COLUMNS($B89:C89)&amp;", 
"&amp;TEXT(C81,"mmm yyyy")</f>
        <v>Month - 2, 
Aug 2021</v>
      </c>
      <c r="D90" s="305" t="str">
        <f>"Month - "&amp;COLUMNS($B89:D89)&amp;", 
"&amp;TEXT(D81,"mmm yyyy")</f>
        <v>Month - 3, 
Sep 2021</v>
      </c>
      <c r="E90" s="305" t="str">
        <f>"Month - "&amp;COLUMNS($B89:E89)&amp;", 
"&amp;TEXT(E81,"mmm yyyy")</f>
        <v>Month - 4, 
Oct 2021</v>
      </c>
      <c r="F90" s="305" t="str">
        <f>"Month - "&amp;COLUMNS($B89:F89)&amp;", 
"&amp;TEXT(F81,"mmm yyyy")</f>
        <v>Month - 5, 
Nov 2021</v>
      </c>
      <c r="G90" s="305" t="str">
        <f>"Month - "&amp;COLUMNS($B89:G89)&amp;", 
"&amp;TEXT(G81,"mmm yyyy")</f>
        <v>Month - 6, 
Dec 2021</v>
      </c>
      <c r="H90" s="305" t="str">
        <f>"Month - "&amp;COLUMNS($B89:H89)&amp;", 
"&amp;TEXT(H81,"mmm yyyy")</f>
        <v>Month - 7, 
Jan 2022</v>
      </c>
      <c r="I90" s="305" t="str">
        <f>"Month - "&amp;COLUMNS($B89:I89)&amp;", 
"&amp;TEXT(I81,"mmm yyyy")</f>
        <v>Month - 8, 
Feb 2022</v>
      </c>
      <c r="J90" s="305" t="str">
        <f>"Month - "&amp;COLUMNS($B89:J89)&amp;", 
"&amp;TEXT(J81,"mmm yyyy")</f>
        <v>Month - 9, 
Mar 2022</v>
      </c>
      <c r="K90" s="305" t="str">
        <f>"Month - "&amp;COLUMNS($B89:K89)&amp;", 
"&amp;TEXT(K81,"mmm yyyy")</f>
        <v>Month - 10, 
Apr 2022</v>
      </c>
      <c r="L90" s="305" t="str">
        <f>"Month - "&amp;COLUMNS($B89:L89)&amp;", 
"&amp;TEXT(L81,"mmm yyyy")</f>
        <v>Month - 11, 
May 2022</v>
      </c>
      <c r="M90" s="305" t="str">
        <f>"Month - "&amp;COLUMNS($B89:M89)&amp;", 
"&amp;TEXT(M81,"mmm yyyy")</f>
        <v>Month - 12, 
Jun 2022</v>
      </c>
      <c r="N90" s="56" t="s">
        <v>10</v>
      </c>
    </row>
    <row r="91" spans="1:14" s="300" customFormat="1" ht="14.1" customHeight="1">
      <c r="A91" s="85" t="s">
        <v>107</v>
      </c>
      <c r="B91" s="302"/>
      <c r="C91" s="303"/>
      <c r="D91" s="303"/>
      <c r="E91" s="303"/>
      <c r="F91" s="303"/>
      <c r="G91" s="303"/>
      <c r="H91" s="303"/>
      <c r="I91" s="303"/>
      <c r="J91" s="304"/>
      <c r="K91" s="303"/>
      <c r="L91" s="303"/>
      <c r="M91" s="303"/>
      <c r="N91" s="87" t="str">
        <f>_xlfn.IFERROR(AVERAGE(B91:M91),"")</f>
        <v/>
      </c>
    </row>
    <row r="92" spans="1:14" s="300" customFormat="1" ht="13.5" thickBot="1">
      <c r="A92" s="229" t="s">
        <v>100</v>
      </c>
      <c r="B92" s="230">
        <f>B84*B$91</f>
        <v>0</v>
      </c>
      <c r="C92" s="231">
        <f aca="true" t="shared" si="33" ref="C92:M92">C84*C$91</f>
        <v>0</v>
      </c>
      <c r="D92" s="231">
        <f t="shared" si="33"/>
        <v>0</v>
      </c>
      <c r="E92" s="231">
        <f t="shared" si="33"/>
        <v>0</v>
      </c>
      <c r="F92" s="231">
        <f t="shared" si="33"/>
        <v>0</v>
      </c>
      <c r="G92" s="231">
        <f t="shared" si="33"/>
        <v>0</v>
      </c>
      <c r="H92" s="231">
        <f t="shared" si="33"/>
        <v>0</v>
      </c>
      <c r="I92" s="231">
        <f t="shared" si="33"/>
        <v>0</v>
      </c>
      <c r="J92" s="231">
        <f t="shared" si="33"/>
        <v>0</v>
      </c>
      <c r="K92" s="231">
        <f t="shared" si="33"/>
        <v>0</v>
      </c>
      <c r="L92" s="231">
        <f t="shared" si="33"/>
        <v>0</v>
      </c>
      <c r="M92" s="231">
        <f t="shared" si="33"/>
        <v>0</v>
      </c>
      <c r="N92" s="232">
        <f>AVERAGE(B92:M92)</f>
        <v>0</v>
      </c>
    </row>
    <row r="93" spans="1:14" s="300" customFormat="1" ht="12.75">
      <c r="A93" s="77" t="s">
        <v>106</v>
      </c>
      <c r="B93" s="301"/>
      <c r="C93" s="301"/>
      <c r="D93" s="301"/>
      <c r="E93" s="301"/>
      <c r="F93" s="301"/>
      <c r="G93" s="301"/>
      <c r="H93" s="301"/>
      <c r="I93" s="301"/>
      <c r="J93" s="301"/>
      <c r="K93" s="301"/>
      <c r="L93" s="301"/>
      <c r="M93" s="301"/>
      <c r="N93" s="120">
        <f aca="true" t="shared" si="34" ref="N93">SUM(B93:M93)</f>
        <v>0</v>
      </c>
    </row>
    <row r="94" spans="1:14" s="300" customFormat="1" ht="12.75">
      <c r="A94" s="79" t="s">
        <v>101</v>
      </c>
      <c r="B94" s="203"/>
      <c r="C94" s="204"/>
      <c r="D94" s="205"/>
      <c r="E94" s="204"/>
      <c r="F94" s="205"/>
      <c r="G94" s="204"/>
      <c r="H94" s="205"/>
      <c r="I94" s="204"/>
      <c r="J94" s="205"/>
      <c r="K94" s="204"/>
      <c r="L94" s="205"/>
      <c r="M94" s="204"/>
      <c r="N94" s="120">
        <f>SUM(B94:M94)</f>
        <v>0</v>
      </c>
    </row>
    <row r="95" spans="1:14" s="300" customFormat="1" ht="13.5" thickBot="1">
      <c r="A95" s="195" t="s">
        <v>344</v>
      </c>
      <c r="B95" s="203"/>
      <c r="C95" s="204"/>
      <c r="D95" s="205"/>
      <c r="E95" s="204"/>
      <c r="F95" s="205"/>
      <c r="G95" s="204"/>
      <c r="H95" s="205"/>
      <c r="I95" s="204"/>
      <c r="J95" s="205"/>
      <c r="K95" s="204"/>
      <c r="L95" s="205"/>
      <c r="M95" s="204"/>
      <c r="N95" s="120">
        <f>SUM(B95:M95)</f>
        <v>0</v>
      </c>
    </row>
    <row r="96" spans="1:16" s="300" customFormat="1" ht="13.5" thickTop="1">
      <c r="A96" s="76" t="s">
        <v>102</v>
      </c>
      <c r="B96" s="81">
        <f aca="true" t="shared" si="35" ref="B96:N96">SUM(B93:B95)</f>
        <v>0</v>
      </c>
      <c r="C96" s="82">
        <f t="shared" si="35"/>
        <v>0</v>
      </c>
      <c r="D96" s="83">
        <f t="shared" si="35"/>
        <v>0</v>
      </c>
      <c r="E96" s="82">
        <f t="shared" si="35"/>
        <v>0</v>
      </c>
      <c r="F96" s="83">
        <f t="shared" si="35"/>
        <v>0</v>
      </c>
      <c r="G96" s="82">
        <f t="shared" si="35"/>
        <v>0</v>
      </c>
      <c r="H96" s="83">
        <f t="shared" si="35"/>
        <v>0</v>
      </c>
      <c r="I96" s="82">
        <f t="shared" si="35"/>
        <v>0</v>
      </c>
      <c r="J96" s="83">
        <f t="shared" si="35"/>
        <v>0</v>
      </c>
      <c r="K96" s="82">
        <f t="shared" si="35"/>
        <v>0</v>
      </c>
      <c r="L96" s="83">
        <f t="shared" si="35"/>
        <v>0</v>
      </c>
      <c r="M96" s="82">
        <f t="shared" si="35"/>
        <v>0</v>
      </c>
      <c r="N96" s="84">
        <f t="shared" si="35"/>
        <v>0</v>
      </c>
      <c r="P96" s="300" t="s">
        <v>1</v>
      </c>
    </row>
    <row r="97" spans="1:14" s="300" customFormat="1" ht="13.5" thickBot="1">
      <c r="A97" s="314" t="s">
        <v>11</v>
      </c>
      <c r="B97" s="315" t="str">
        <f aca="true" t="shared" si="36" ref="B97:N97">IF(B92=0,"",B96/B92)</f>
        <v/>
      </c>
      <c r="C97" s="316" t="str">
        <f t="shared" si="36"/>
        <v/>
      </c>
      <c r="D97" s="317" t="str">
        <f t="shared" si="36"/>
        <v/>
      </c>
      <c r="E97" s="316" t="str">
        <f t="shared" si="36"/>
        <v/>
      </c>
      <c r="F97" s="317" t="str">
        <f t="shared" si="36"/>
        <v/>
      </c>
      <c r="G97" s="316" t="str">
        <f t="shared" si="36"/>
        <v/>
      </c>
      <c r="H97" s="317" t="str">
        <f t="shared" si="36"/>
        <v/>
      </c>
      <c r="I97" s="316" t="str">
        <f t="shared" si="36"/>
        <v/>
      </c>
      <c r="J97" s="317" t="str">
        <f t="shared" si="36"/>
        <v/>
      </c>
      <c r="K97" s="316" t="str">
        <f t="shared" si="36"/>
        <v/>
      </c>
      <c r="L97" s="317" t="str">
        <f t="shared" si="36"/>
        <v/>
      </c>
      <c r="M97" s="316" t="str">
        <f t="shared" si="36"/>
        <v/>
      </c>
      <c r="N97" s="318" t="str">
        <f t="shared" si="36"/>
        <v/>
      </c>
    </row>
    <row r="98" spans="1:14" s="300" customFormat="1" ht="13.5" thickTop="1">
      <c r="A98" s="78" t="s">
        <v>109</v>
      </c>
      <c r="B98" s="310" t="str">
        <f aca="true" t="shared" si="37" ref="B98:N98">IF(B$96=0,"",B93/B$96)</f>
        <v/>
      </c>
      <c r="C98" s="311" t="str">
        <f t="shared" si="37"/>
        <v/>
      </c>
      <c r="D98" s="312" t="str">
        <f t="shared" si="37"/>
        <v/>
      </c>
      <c r="E98" s="311" t="str">
        <f t="shared" si="37"/>
        <v/>
      </c>
      <c r="F98" s="312" t="str">
        <f t="shared" si="37"/>
        <v/>
      </c>
      <c r="G98" s="311" t="str">
        <f t="shared" si="37"/>
        <v/>
      </c>
      <c r="H98" s="312" t="str">
        <f t="shared" si="37"/>
        <v/>
      </c>
      <c r="I98" s="311" t="str">
        <f t="shared" si="37"/>
        <v/>
      </c>
      <c r="J98" s="312" t="str">
        <f t="shared" si="37"/>
        <v/>
      </c>
      <c r="K98" s="311" t="str">
        <f t="shared" si="37"/>
        <v/>
      </c>
      <c r="L98" s="312" t="str">
        <f t="shared" si="37"/>
        <v/>
      </c>
      <c r="M98" s="311" t="str">
        <f t="shared" si="37"/>
        <v/>
      </c>
      <c r="N98" s="313" t="str">
        <f t="shared" si="37"/>
        <v/>
      </c>
    </row>
    <row r="99" spans="1:14" s="300" customFormat="1" ht="12.75">
      <c r="A99" s="79" t="s">
        <v>103</v>
      </c>
      <c r="B99" s="58" t="str">
        <f aca="true" t="shared" si="38" ref="B99:N99">IF(B$96=0,"",B94/B$96)</f>
        <v/>
      </c>
      <c r="C99" s="59" t="str">
        <f t="shared" si="38"/>
        <v/>
      </c>
      <c r="D99" s="60" t="str">
        <f t="shared" si="38"/>
        <v/>
      </c>
      <c r="E99" s="59" t="str">
        <f t="shared" si="38"/>
        <v/>
      </c>
      <c r="F99" s="60" t="str">
        <f t="shared" si="38"/>
        <v/>
      </c>
      <c r="G99" s="59" t="str">
        <f t="shared" si="38"/>
        <v/>
      </c>
      <c r="H99" s="60" t="str">
        <f t="shared" si="38"/>
        <v/>
      </c>
      <c r="I99" s="59" t="str">
        <f t="shared" si="38"/>
        <v/>
      </c>
      <c r="J99" s="60" t="str">
        <f t="shared" si="38"/>
        <v/>
      </c>
      <c r="K99" s="59" t="str">
        <f t="shared" si="38"/>
        <v/>
      </c>
      <c r="L99" s="60" t="str">
        <f t="shared" si="38"/>
        <v/>
      </c>
      <c r="M99" s="59" t="str">
        <f t="shared" si="38"/>
        <v/>
      </c>
      <c r="N99" s="61" t="str">
        <f t="shared" si="38"/>
        <v/>
      </c>
    </row>
    <row r="100" spans="1:14" s="300" customFormat="1" ht="12.75">
      <c r="A100" s="79" t="s">
        <v>345</v>
      </c>
      <c r="B100" s="340" t="str">
        <f aca="true" t="shared" si="39" ref="B100:N100">IF(B$96=0,"",B95/B$96)</f>
        <v/>
      </c>
      <c r="C100" s="342" t="str">
        <f t="shared" si="39"/>
        <v/>
      </c>
      <c r="D100" s="343" t="str">
        <f t="shared" si="39"/>
        <v/>
      </c>
      <c r="E100" s="342" t="str">
        <f t="shared" si="39"/>
        <v/>
      </c>
      <c r="F100" s="343" t="str">
        <f t="shared" si="39"/>
        <v/>
      </c>
      <c r="G100" s="342" t="str">
        <f t="shared" si="39"/>
        <v/>
      </c>
      <c r="H100" s="343" t="str">
        <f t="shared" si="39"/>
        <v/>
      </c>
      <c r="I100" s="342" t="str">
        <f t="shared" si="39"/>
        <v/>
      </c>
      <c r="J100" s="343" t="str">
        <f t="shared" si="39"/>
        <v/>
      </c>
      <c r="K100" s="342" t="str">
        <f t="shared" si="39"/>
        <v/>
      </c>
      <c r="L100" s="343" t="str">
        <f t="shared" si="39"/>
        <v/>
      </c>
      <c r="M100" s="342" t="str">
        <f t="shared" si="39"/>
        <v/>
      </c>
      <c r="N100" s="344" t="str">
        <f t="shared" si="39"/>
        <v/>
      </c>
    </row>
    <row r="101" spans="1:14" s="300" customFormat="1" ht="13.5" thickBot="1">
      <c r="A101" s="199" t="s">
        <v>220</v>
      </c>
      <c r="B101" s="345">
        <f>SUMPRODUCT(B93:B95,B78:B80)</f>
        <v>0</v>
      </c>
      <c r="C101" s="346">
        <f>SUMPRODUCT(C93:C95,B78:B80)</f>
        <v>0</v>
      </c>
      <c r="D101" s="346">
        <f>SUMPRODUCT(D93:D95,B78:B80)</f>
        <v>0</v>
      </c>
      <c r="E101" s="346">
        <f>SUMPRODUCT(E93:E95,B78:B80)</f>
        <v>0</v>
      </c>
      <c r="F101" s="346">
        <f>SUMPRODUCT(F93:F95,B78:B80)</f>
        <v>0</v>
      </c>
      <c r="G101" s="346">
        <f>SUMPRODUCT(G93:G95,B78:B80)</f>
        <v>0</v>
      </c>
      <c r="H101" s="346">
        <f>SUMPRODUCT(H93:H95,B78:B80)</f>
        <v>0</v>
      </c>
      <c r="I101" s="346">
        <f>SUMPRODUCT(I93:I95,B78:B80)</f>
        <v>0</v>
      </c>
      <c r="J101" s="346">
        <f>SUMPRODUCT(J93:J95,B78:B80)</f>
        <v>0</v>
      </c>
      <c r="K101" s="346">
        <f>SUMPRODUCT(K93:K95,B78:B80)</f>
        <v>0</v>
      </c>
      <c r="L101" s="346">
        <f>SUMPRODUCT(L93:L95,B78:B80)</f>
        <v>0</v>
      </c>
      <c r="M101" s="346">
        <f>SUMPRODUCT(M93:M95,B78:B80)</f>
        <v>0</v>
      </c>
      <c r="N101" s="347">
        <f>SUM(B101:M101)</f>
        <v>0</v>
      </c>
    </row>
    <row r="102" spans="1:14" s="300" customFormat="1" ht="39.95" customHeight="1" thickBot="1">
      <c r="A102" s="88"/>
      <c r="B102" s="89"/>
      <c r="C102" s="89"/>
      <c r="D102" s="89"/>
      <c r="E102" s="89"/>
      <c r="F102" s="89"/>
      <c r="G102" s="89"/>
      <c r="H102" s="89"/>
      <c r="I102" s="89"/>
      <c r="J102" s="89"/>
      <c r="K102" s="89"/>
      <c r="L102" s="89"/>
      <c r="M102" s="89"/>
      <c r="N102" s="89"/>
    </row>
    <row r="103" spans="1:14" s="300" customFormat="1" ht="15.75">
      <c r="A103" s="220" t="s">
        <v>232</v>
      </c>
      <c r="B103" s="221"/>
      <c r="C103" s="221"/>
      <c r="D103" s="221"/>
      <c r="E103" s="221"/>
      <c r="F103" s="221"/>
      <c r="G103" s="221"/>
      <c r="H103" s="221"/>
      <c r="I103" s="221"/>
      <c r="J103" s="221"/>
      <c r="K103" s="221"/>
      <c r="L103" s="221"/>
      <c r="M103" s="221"/>
      <c r="N103" s="222"/>
    </row>
    <row r="104" spans="1:14" s="300" customFormat="1" ht="13.5" thickBot="1">
      <c r="A104" s="265" t="s">
        <v>316</v>
      </c>
      <c r="B104" s="54"/>
      <c r="C104" s="54"/>
      <c r="D104" s="54"/>
      <c r="E104" s="54"/>
      <c r="F104" s="54"/>
      <c r="G104" s="54"/>
      <c r="H104" s="54"/>
      <c r="I104" s="54"/>
      <c r="J104" s="54"/>
      <c r="K104" s="54"/>
      <c r="L104" s="54"/>
      <c r="M104" s="54"/>
      <c r="N104" s="223"/>
    </row>
    <row r="105" spans="1:14" s="300" customFormat="1" ht="16.5" thickBot="1">
      <c r="A105" s="55" t="s">
        <v>5</v>
      </c>
      <c r="B105" s="115">
        <f>'J-Cost_Central'!G185/SUM($B$114:$M$114)</f>
        <v>0</v>
      </c>
      <c r="C105" s="54"/>
      <c r="D105" s="54" t="s">
        <v>1</v>
      </c>
      <c r="E105" s="54"/>
      <c r="F105" s="54"/>
      <c r="G105" s="54"/>
      <c r="H105" s="54"/>
      <c r="I105" s="54"/>
      <c r="J105" s="54"/>
      <c r="K105" s="54"/>
      <c r="L105" s="54"/>
      <c r="M105" s="54"/>
      <c r="N105" s="223"/>
    </row>
    <row r="106" spans="1:14" s="300" customFormat="1" ht="15.75">
      <c r="A106" s="55"/>
      <c r="B106" s="53"/>
      <c r="C106" s="54"/>
      <c r="D106" s="54"/>
      <c r="E106" s="54"/>
      <c r="F106" s="54"/>
      <c r="G106" s="54"/>
      <c r="H106" s="54"/>
      <c r="I106" s="54"/>
      <c r="J106" s="54"/>
      <c r="K106" s="54"/>
      <c r="L106" s="54"/>
      <c r="M106" s="54"/>
      <c r="N106" s="223"/>
    </row>
    <row r="107" spans="1:14" s="300" customFormat="1" ht="16.5" thickBot="1">
      <c r="A107" s="52" t="s">
        <v>110</v>
      </c>
      <c r="B107" s="53"/>
      <c r="C107" s="54"/>
      <c r="D107" s="54"/>
      <c r="E107" s="54"/>
      <c r="F107" s="54"/>
      <c r="G107" s="54"/>
      <c r="H107" s="54"/>
      <c r="I107" s="54"/>
      <c r="J107" s="54"/>
      <c r="K107" s="54"/>
      <c r="L107" s="54"/>
      <c r="M107" s="54"/>
      <c r="N107" s="223"/>
    </row>
    <row r="108" spans="1:14" s="300" customFormat="1" ht="13.5" thickBot="1">
      <c r="A108" s="55" t="s">
        <v>98</v>
      </c>
      <c r="B108" s="206">
        <v>0</v>
      </c>
      <c r="C108" s="54"/>
      <c r="D108" s="54"/>
      <c r="E108" s="54"/>
      <c r="F108" s="54"/>
      <c r="G108" s="54"/>
      <c r="H108" s="54"/>
      <c r="I108" s="54"/>
      <c r="J108" s="54"/>
      <c r="K108" s="54"/>
      <c r="L108" s="54"/>
      <c r="M108" s="54"/>
      <c r="N108" s="223"/>
    </row>
    <row r="109" spans="1:14" s="300" customFormat="1" ht="13.5" thickBot="1">
      <c r="A109" s="55" t="s">
        <v>112</v>
      </c>
      <c r="B109" s="206">
        <v>0</v>
      </c>
      <c r="C109" s="54"/>
      <c r="D109" s="54"/>
      <c r="E109" s="54"/>
      <c r="F109" s="54"/>
      <c r="G109" s="54"/>
      <c r="H109" s="54"/>
      <c r="I109" s="54"/>
      <c r="J109" s="54"/>
      <c r="K109" s="54"/>
      <c r="L109" s="54"/>
      <c r="M109" s="54"/>
      <c r="N109" s="223"/>
    </row>
    <row r="110" spans="1:14" s="300" customFormat="1" ht="13.5" thickBot="1">
      <c r="A110" s="55" t="s">
        <v>346</v>
      </c>
      <c r="B110" s="207">
        <v>0</v>
      </c>
      <c r="C110" s="54"/>
      <c r="D110" s="54"/>
      <c r="E110" s="54"/>
      <c r="F110" s="54"/>
      <c r="G110" s="54"/>
      <c r="H110" s="54"/>
      <c r="I110" s="54"/>
      <c r="J110" s="54"/>
      <c r="K110" s="54"/>
      <c r="L110" s="54"/>
      <c r="M110" s="54"/>
      <c r="N110" s="223"/>
    </row>
    <row r="111" spans="1:14" s="300" customFormat="1" ht="13.5" thickBot="1">
      <c r="A111" s="224"/>
      <c r="B111" s="306">
        <v>44743</v>
      </c>
      <c r="C111" s="306">
        <f>EOMONTH(B111,0)+1</f>
        <v>44774</v>
      </c>
      <c r="D111" s="306">
        <f aca="true" t="shared" si="40" ref="D111:M111">EOMONTH(C111,0)+1</f>
        <v>44805</v>
      </c>
      <c r="E111" s="306">
        <f t="shared" si="40"/>
        <v>44835</v>
      </c>
      <c r="F111" s="306">
        <f t="shared" si="40"/>
        <v>44866</v>
      </c>
      <c r="G111" s="306">
        <f t="shared" si="40"/>
        <v>44896</v>
      </c>
      <c r="H111" s="306">
        <f t="shared" si="40"/>
        <v>44927</v>
      </c>
      <c r="I111" s="306">
        <f t="shared" si="40"/>
        <v>44958</v>
      </c>
      <c r="J111" s="306">
        <f t="shared" si="40"/>
        <v>44986</v>
      </c>
      <c r="K111" s="306">
        <f t="shared" si="40"/>
        <v>45017</v>
      </c>
      <c r="L111" s="306">
        <f t="shared" si="40"/>
        <v>45047</v>
      </c>
      <c r="M111" s="306">
        <f t="shared" si="40"/>
        <v>45078</v>
      </c>
      <c r="N111" s="223"/>
    </row>
    <row r="112" spans="1:14" s="300" customFormat="1" ht="25.5">
      <c r="A112" s="90" t="s">
        <v>1</v>
      </c>
      <c r="B112" s="305" t="str">
        <f>"Month - "&amp;COLUMNS($B111:B111)&amp;", 
"&amp;TEXT(B111,"mmm yyyy")</f>
        <v>Month - 1, 
Jul 2022</v>
      </c>
      <c r="C112" s="305" t="str">
        <f>"Month - "&amp;COLUMNS($B111:C111)&amp;", 
"&amp;TEXT(C111,"mmm yyyy")</f>
        <v>Month - 2, 
Aug 2022</v>
      </c>
      <c r="D112" s="305" t="str">
        <f>"Month - "&amp;COLUMNS($B111:D111)&amp;", 
"&amp;TEXT(D111,"mmm yyyy")</f>
        <v>Month - 3, 
Sep 2022</v>
      </c>
      <c r="E112" s="305" t="str">
        <f>"Month - "&amp;COLUMNS($B111:E111)&amp;", 
"&amp;TEXT(E111,"mmm yyyy")</f>
        <v>Month - 4, 
Oct 2022</v>
      </c>
      <c r="F112" s="305" t="str">
        <f>"Month - "&amp;COLUMNS($B111:F111)&amp;", 
"&amp;TEXT(F111,"mmm yyyy")</f>
        <v>Month - 5, 
Nov 2022</v>
      </c>
      <c r="G112" s="305" t="str">
        <f>"Month - "&amp;COLUMNS($B111:G111)&amp;", 
"&amp;TEXT(G111,"mmm yyyy")</f>
        <v>Month - 6, 
Dec 2022</v>
      </c>
      <c r="H112" s="305" t="str">
        <f>"Month - "&amp;COLUMNS($B111:H111)&amp;", 
"&amp;TEXT(H111,"mmm yyyy")</f>
        <v>Month - 7, 
Jan 2023</v>
      </c>
      <c r="I112" s="305" t="str">
        <f>"Month - "&amp;COLUMNS($B111:I111)&amp;", 
"&amp;TEXT(I111,"mmm yyyy")</f>
        <v>Month - 8, 
Feb 2023</v>
      </c>
      <c r="J112" s="305" t="str">
        <f>"Month - "&amp;COLUMNS($B111:J111)&amp;", 
"&amp;TEXT(J111,"mmm yyyy")</f>
        <v>Month - 9, 
Mar 2023</v>
      </c>
      <c r="K112" s="305" t="str">
        <f>"Month - "&amp;COLUMNS($B111:K111)&amp;", 
"&amp;TEXT(K111,"mmm yyyy")</f>
        <v>Month - 10, 
Apr 2023</v>
      </c>
      <c r="L112" s="305" t="str">
        <f>"Month - "&amp;COLUMNS($B111:L111)&amp;", 
"&amp;TEXT(L111,"mmm yyyy")</f>
        <v>Month - 11, 
May 2023</v>
      </c>
      <c r="M112" s="305" t="str">
        <f>"Month - "&amp;COLUMNS($B111:M111)&amp;", 
"&amp;TEXT(M111,"mmm yyyy")</f>
        <v>Month - 12, 
Jun 2023</v>
      </c>
      <c r="N112" s="56" t="s">
        <v>7</v>
      </c>
    </row>
    <row r="113" spans="1:14" s="300" customFormat="1" ht="12.75">
      <c r="A113" s="57" t="s">
        <v>105</v>
      </c>
      <c r="B113" s="91">
        <f aca="true" t="shared" si="41" ref="B113:M113">B83</f>
        <v>0.0014467654179763922</v>
      </c>
      <c r="C113" s="59">
        <f t="shared" si="41"/>
        <v>0.0014467654179763922</v>
      </c>
      <c r="D113" s="59">
        <f t="shared" si="41"/>
        <v>0.0014467654179763922</v>
      </c>
      <c r="E113" s="59">
        <f t="shared" si="41"/>
        <v>0.0014467654179763922</v>
      </c>
      <c r="F113" s="59">
        <f t="shared" si="41"/>
        <v>0.0014467654179763922</v>
      </c>
      <c r="G113" s="59">
        <f t="shared" si="41"/>
        <v>0.0014467654179763922</v>
      </c>
      <c r="H113" s="59">
        <f t="shared" si="41"/>
        <v>0.0014467654179763922</v>
      </c>
      <c r="I113" s="59">
        <f t="shared" si="41"/>
        <v>0.0014467654179763922</v>
      </c>
      <c r="J113" s="59">
        <f t="shared" si="41"/>
        <v>0.0014467654179763922</v>
      </c>
      <c r="K113" s="59">
        <f t="shared" si="41"/>
        <v>0.0014467654179763922</v>
      </c>
      <c r="L113" s="59">
        <f t="shared" si="41"/>
        <v>0.0014467654179763922</v>
      </c>
      <c r="M113" s="59">
        <f t="shared" si="41"/>
        <v>0.0014467654179763922</v>
      </c>
      <c r="N113" s="92">
        <f>AVERAGE(B113:M113)</f>
        <v>0.0014467654179763922</v>
      </c>
    </row>
    <row r="114" spans="1:14" s="300" customFormat="1" ht="12.75">
      <c r="A114" s="78" t="s">
        <v>99</v>
      </c>
      <c r="B114" s="62">
        <f>M84*(1+B113)</f>
        <v>421.666877135708</v>
      </c>
      <c r="C114" s="63">
        <f>B114*(1+C113)</f>
        <v>422.276930191454</v>
      </c>
      <c r="D114" s="63">
        <f aca="true" t="shared" si="42" ref="D114:M114">C114*(1+D113)</f>
        <v>422.8878658508643</v>
      </c>
      <c r="E114" s="63">
        <f t="shared" si="42"/>
        <v>423.49968539085916</v>
      </c>
      <c r="F114" s="63">
        <f t="shared" si="42"/>
        <v>424.11239009020653</v>
      </c>
      <c r="G114" s="63">
        <f t="shared" si="42"/>
        <v>424.72598122952434</v>
      </c>
      <c r="H114" s="63">
        <f t="shared" si="42"/>
        <v>425.3404600912833</v>
      </c>
      <c r="I114" s="63">
        <f t="shared" si="42"/>
        <v>425.95582795980954</v>
      </c>
      <c r="J114" s="63">
        <f t="shared" si="42"/>
        <v>426.57208612128727</v>
      </c>
      <c r="K114" s="63">
        <f t="shared" si="42"/>
        <v>427.1892358637616</v>
      </c>
      <c r="L114" s="63">
        <f t="shared" si="42"/>
        <v>427.80727847714104</v>
      </c>
      <c r="M114" s="63">
        <f t="shared" si="42"/>
        <v>428.4262152532004</v>
      </c>
      <c r="N114" s="65">
        <f>AVERAGE(B114:M114)</f>
        <v>425.0384028045916</v>
      </c>
    </row>
    <row r="115" spans="1:14" s="300" customFormat="1" ht="13.5" thickBot="1">
      <c r="A115" s="93" t="s">
        <v>8</v>
      </c>
      <c r="B115" s="95">
        <f>$B$105</f>
        <v>0</v>
      </c>
      <c r="C115" s="67">
        <f aca="true" t="shared" si="43" ref="C115:M115">$B$105</f>
        <v>0</v>
      </c>
      <c r="D115" s="67">
        <f t="shared" si="43"/>
        <v>0</v>
      </c>
      <c r="E115" s="67">
        <f t="shared" si="43"/>
        <v>0</v>
      </c>
      <c r="F115" s="67">
        <f t="shared" si="43"/>
        <v>0</v>
      </c>
      <c r="G115" s="67">
        <f t="shared" si="43"/>
        <v>0</v>
      </c>
      <c r="H115" s="67">
        <f t="shared" si="43"/>
        <v>0</v>
      </c>
      <c r="I115" s="67">
        <f t="shared" si="43"/>
        <v>0</v>
      </c>
      <c r="J115" s="67">
        <f t="shared" si="43"/>
        <v>0</v>
      </c>
      <c r="K115" s="67">
        <f t="shared" si="43"/>
        <v>0</v>
      </c>
      <c r="L115" s="67">
        <f t="shared" si="43"/>
        <v>0</v>
      </c>
      <c r="M115" s="68">
        <f t="shared" si="43"/>
        <v>0</v>
      </c>
      <c r="N115" s="69">
        <f>$B$75</f>
        <v>0</v>
      </c>
    </row>
    <row r="116" spans="1:14" s="300" customFormat="1" ht="14.25" thickBot="1" thickTop="1">
      <c r="A116" s="94" t="s">
        <v>9</v>
      </c>
      <c r="B116" s="70">
        <f aca="true" t="shared" si="44" ref="B116:M116">B114*B115</f>
        <v>0</v>
      </c>
      <c r="C116" s="71">
        <f t="shared" si="44"/>
        <v>0</v>
      </c>
      <c r="D116" s="72">
        <f t="shared" si="44"/>
        <v>0</v>
      </c>
      <c r="E116" s="71">
        <f t="shared" si="44"/>
        <v>0</v>
      </c>
      <c r="F116" s="72">
        <f t="shared" si="44"/>
        <v>0</v>
      </c>
      <c r="G116" s="71">
        <f t="shared" si="44"/>
        <v>0</v>
      </c>
      <c r="H116" s="72">
        <f t="shared" si="44"/>
        <v>0</v>
      </c>
      <c r="I116" s="71">
        <f t="shared" si="44"/>
        <v>0</v>
      </c>
      <c r="J116" s="72">
        <f t="shared" si="44"/>
        <v>0</v>
      </c>
      <c r="K116" s="71">
        <f t="shared" si="44"/>
        <v>0</v>
      </c>
      <c r="L116" s="72">
        <f t="shared" si="44"/>
        <v>0</v>
      </c>
      <c r="M116" s="71">
        <f t="shared" si="44"/>
        <v>0</v>
      </c>
      <c r="N116" s="219">
        <f>SUM(B116:M116)</f>
        <v>0</v>
      </c>
    </row>
    <row r="117" spans="1:14" ht="15.75">
      <c r="A117" s="225"/>
      <c r="B117" s="88"/>
      <c r="C117" s="88"/>
      <c r="D117" s="88"/>
      <c r="E117" s="88"/>
      <c r="F117" s="88"/>
      <c r="G117" s="116"/>
      <c r="H117" s="88"/>
      <c r="I117" s="116"/>
      <c r="J117" s="117"/>
      <c r="K117" s="118"/>
      <c r="L117" s="119"/>
      <c r="M117" s="53"/>
      <c r="N117" s="226"/>
    </row>
    <row r="118" spans="1:14" s="300" customFormat="1" ht="12.75">
      <c r="A118" s="73" t="s">
        <v>111</v>
      </c>
      <c r="B118" s="74"/>
      <c r="C118" s="74"/>
      <c r="D118" s="74"/>
      <c r="E118" s="74"/>
      <c r="F118" s="74"/>
      <c r="G118" s="74"/>
      <c r="H118" s="74"/>
      <c r="I118" s="74"/>
      <c r="J118" s="74"/>
      <c r="K118" s="74"/>
      <c r="L118" s="74"/>
      <c r="M118" s="74"/>
      <c r="N118" s="226"/>
    </row>
    <row r="119" spans="1:14" s="300" customFormat="1" ht="13.5" thickBot="1">
      <c r="A119" s="75"/>
      <c r="B119" s="72"/>
      <c r="C119" s="72"/>
      <c r="D119" s="72"/>
      <c r="E119" s="72"/>
      <c r="F119" s="72"/>
      <c r="G119" s="72"/>
      <c r="H119" s="72"/>
      <c r="I119" s="72"/>
      <c r="J119" s="72"/>
      <c r="K119" s="72"/>
      <c r="L119" s="72"/>
      <c r="M119" s="72"/>
      <c r="N119" s="227"/>
    </row>
    <row r="120" spans="1:14" s="300" customFormat="1" ht="25.9" customHeight="1">
      <c r="A120" s="90" t="s">
        <v>1</v>
      </c>
      <c r="B120" s="305" t="str">
        <f>"Month - "&amp;COLUMNS($B119:B119)&amp;", 
"&amp;TEXT(B111,"mmm yyyy")</f>
        <v>Month - 1, 
Jul 2022</v>
      </c>
      <c r="C120" s="305" t="str">
        <f>"Month - "&amp;COLUMNS($B119:C119)&amp;", 
"&amp;TEXT(C111,"mmm yyyy")</f>
        <v>Month - 2, 
Aug 2022</v>
      </c>
      <c r="D120" s="305" t="str">
        <f>"Month - "&amp;COLUMNS($B119:D119)&amp;", 
"&amp;TEXT(D111,"mmm yyyy")</f>
        <v>Month - 3, 
Sep 2022</v>
      </c>
      <c r="E120" s="305" t="str">
        <f>"Month - "&amp;COLUMNS($B119:E119)&amp;", 
"&amp;TEXT(E111,"mmm yyyy")</f>
        <v>Month - 4, 
Oct 2022</v>
      </c>
      <c r="F120" s="305" t="str">
        <f>"Month - "&amp;COLUMNS($B119:F119)&amp;", 
"&amp;TEXT(F111,"mmm yyyy")</f>
        <v>Month - 5, 
Nov 2022</v>
      </c>
      <c r="G120" s="305" t="str">
        <f>"Month - "&amp;COLUMNS($B119:G119)&amp;", 
"&amp;TEXT(G111,"mmm yyyy")</f>
        <v>Month - 6, 
Dec 2022</v>
      </c>
      <c r="H120" s="305" t="str">
        <f>"Month - "&amp;COLUMNS($B119:H119)&amp;", 
"&amp;TEXT(H111,"mmm yyyy")</f>
        <v>Month - 7, 
Jan 2023</v>
      </c>
      <c r="I120" s="305" t="str">
        <f>"Month - "&amp;COLUMNS($B119:I119)&amp;", 
"&amp;TEXT(I111,"mmm yyyy")</f>
        <v>Month - 8, 
Feb 2023</v>
      </c>
      <c r="J120" s="305" t="str">
        <f>"Month - "&amp;COLUMNS($B119:J119)&amp;", 
"&amp;TEXT(J111,"mmm yyyy")</f>
        <v>Month - 9, 
Mar 2023</v>
      </c>
      <c r="K120" s="305" t="str">
        <f>"Month - "&amp;COLUMNS($B119:K119)&amp;", 
"&amp;TEXT(K111,"mmm yyyy")</f>
        <v>Month - 10, 
Apr 2023</v>
      </c>
      <c r="L120" s="305" t="str">
        <f>"Month - "&amp;COLUMNS($B119:L119)&amp;", 
"&amp;TEXT(L111,"mmm yyyy")</f>
        <v>Month - 11, 
May 2023</v>
      </c>
      <c r="M120" s="305" t="str">
        <f>"Month - "&amp;COLUMNS($B119:M119)&amp;", 
"&amp;TEXT(M111,"mmm yyyy")</f>
        <v>Month - 12, 
Jun 2023</v>
      </c>
      <c r="N120" s="56" t="s">
        <v>10</v>
      </c>
    </row>
    <row r="121" spans="1:14" s="300" customFormat="1" ht="14.1" customHeight="1">
      <c r="A121" s="85" t="s">
        <v>107</v>
      </c>
      <c r="B121" s="302"/>
      <c r="C121" s="303"/>
      <c r="D121" s="303"/>
      <c r="E121" s="303"/>
      <c r="F121" s="303"/>
      <c r="G121" s="303"/>
      <c r="H121" s="303"/>
      <c r="I121" s="303"/>
      <c r="J121" s="304"/>
      <c r="K121" s="303"/>
      <c r="L121" s="303"/>
      <c r="M121" s="303"/>
      <c r="N121" s="87" t="str">
        <f>_xlfn.IFERROR(AVERAGE(B121:M121),"")</f>
        <v/>
      </c>
    </row>
    <row r="122" spans="1:14" s="300" customFormat="1" ht="13.5" thickBot="1">
      <c r="A122" s="229" t="s">
        <v>100</v>
      </c>
      <c r="B122" s="230">
        <f>B114*B$121</f>
        <v>0</v>
      </c>
      <c r="C122" s="231">
        <f aca="true" t="shared" si="45" ref="C122:M122">C114*C$121</f>
        <v>0</v>
      </c>
      <c r="D122" s="231">
        <f t="shared" si="45"/>
        <v>0</v>
      </c>
      <c r="E122" s="231">
        <f t="shared" si="45"/>
        <v>0</v>
      </c>
      <c r="F122" s="231">
        <f t="shared" si="45"/>
        <v>0</v>
      </c>
      <c r="G122" s="231">
        <f t="shared" si="45"/>
        <v>0</v>
      </c>
      <c r="H122" s="231">
        <f t="shared" si="45"/>
        <v>0</v>
      </c>
      <c r="I122" s="231">
        <f t="shared" si="45"/>
        <v>0</v>
      </c>
      <c r="J122" s="231">
        <f t="shared" si="45"/>
        <v>0</v>
      </c>
      <c r="K122" s="231">
        <f t="shared" si="45"/>
        <v>0</v>
      </c>
      <c r="L122" s="231">
        <f t="shared" si="45"/>
        <v>0</v>
      </c>
      <c r="M122" s="231">
        <f t="shared" si="45"/>
        <v>0</v>
      </c>
      <c r="N122" s="232">
        <f>AVERAGE(B122:M122)</f>
        <v>0</v>
      </c>
    </row>
    <row r="123" spans="1:14" s="300" customFormat="1" ht="12.75">
      <c r="A123" s="77" t="s">
        <v>106</v>
      </c>
      <c r="B123" s="203"/>
      <c r="C123" s="204"/>
      <c r="D123" s="205"/>
      <c r="E123" s="204"/>
      <c r="F123" s="205"/>
      <c r="G123" s="204"/>
      <c r="H123" s="205"/>
      <c r="I123" s="204"/>
      <c r="J123" s="205"/>
      <c r="K123" s="204"/>
      <c r="L123" s="205"/>
      <c r="M123" s="204"/>
      <c r="N123" s="120">
        <f aca="true" t="shared" si="46" ref="N123:N125">SUM(B123:M123)</f>
        <v>0</v>
      </c>
    </row>
    <row r="124" spans="1:14" s="300" customFormat="1" ht="12.75">
      <c r="A124" s="79" t="s">
        <v>101</v>
      </c>
      <c r="B124" s="203"/>
      <c r="C124" s="204"/>
      <c r="D124" s="205"/>
      <c r="E124" s="204"/>
      <c r="F124" s="205"/>
      <c r="G124" s="204"/>
      <c r="H124" s="205"/>
      <c r="I124" s="204"/>
      <c r="J124" s="205"/>
      <c r="K124" s="204"/>
      <c r="L124" s="205"/>
      <c r="M124" s="204"/>
      <c r="N124" s="120">
        <f t="shared" si="46"/>
        <v>0</v>
      </c>
    </row>
    <row r="125" spans="1:14" s="300" customFormat="1" ht="13.5" thickBot="1">
      <c r="A125" s="195" t="s">
        <v>344</v>
      </c>
      <c r="B125" s="203"/>
      <c r="C125" s="204"/>
      <c r="D125" s="205"/>
      <c r="E125" s="204"/>
      <c r="F125" s="205"/>
      <c r="G125" s="204"/>
      <c r="H125" s="205"/>
      <c r="I125" s="204"/>
      <c r="J125" s="205"/>
      <c r="K125" s="204"/>
      <c r="L125" s="205"/>
      <c r="M125" s="204"/>
      <c r="N125" s="120">
        <f t="shared" si="46"/>
        <v>0</v>
      </c>
    </row>
    <row r="126" spans="1:14" s="300" customFormat="1" ht="13.5" thickTop="1">
      <c r="A126" s="76" t="s">
        <v>102</v>
      </c>
      <c r="B126" s="81">
        <f aca="true" t="shared" si="47" ref="B126:N126">SUM(B123:B125)</f>
        <v>0</v>
      </c>
      <c r="C126" s="82">
        <f t="shared" si="47"/>
        <v>0</v>
      </c>
      <c r="D126" s="83">
        <f t="shared" si="47"/>
        <v>0</v>
      </c>
      <c r="E126" s="82">
        <f t="shared" si="47"/>
        <v>0</v>
      </c>
      <c r="F126" s="83">
        <f t="shared" si="47"/>
        <v>0</v>
      </c>
      <c r="G126" s="82">
        <f t="shared" si="47"/>
        <v>0</v>
      </c>
      <c r="H126" s="83">
        <f t="shared" si="47"/>
        <v>0</v>
      </c>
      <c r="I126" s="82">
        <f t="shared" si="47"/>
        <v>0</v>
      </c>
      <c r="J126" s="83">
        <f t="shared" si="47"/>
        <v>0</v>
      </c>
      <c r="K126" s="82">
        <f t="shared" si="47"/>
        <v>0</v>
      </c>
      <c r="L126" s="83">
        <f t="shared" si="47"/>
        <v>0</v>
      </c>
      <c r="M126" s="82">
        <f t="shared" si="47"/>
        <v>0</v>
      </c>
      <c r="N126" s="84">
        <f t="shared" si="47"/>
        <v>0</v>
      </c>
    </row>
    <row r="127" spans="1:14" s="300" customFormat="1" ht="13.5" thickBot="1">
      <c r="A127" s="80" t="s">
        <v>11</v>
      </c>
      <c r="B127" s="315" t="str">
        <f aca="true" t="shared" si="48" ref="B127:N127">IF(B122=0,"",B126/B122)</f>
        <v/>
      </c>
      <c r="C127" s="316" t="str">
        <f t="shared" si="48"/>
        <v/>
      </c>
      <c r="D127" s="317" t="str">
        <f t="shared" si="48"/>
        <v/>
      </c>
      <c r="E127" s="316" t="str">
        <f t="shared" si="48"/>
        <v/>
      </c>
      <c r="F127" s="317" t="str">
        <f t="shared" si="48"/>
        <v/>
      </c>
      <c r="G127" s="316" t="str">
        <f t="shared" si="48"/>
        <v/>
      </c>
      <c r="H127" s="317" t="str">
        <f t="shared" si="48"/>
        <v/>
      </c>
      <c r="I127" s="316" t="str">
        <f t="shared" si="48"/>
        <v/>
      </c>
      <c r="J127" s="317" t="str">
        <f t="shared" si="48"/>
        <v/>
      </c>
      <c r="K127" s="316" t="str">
        <f t="shared" si="48"/>
        <v/>
      </c>
      <c r="L127" s="317" t="str">
        <f t="shared" si="48"/>
        <v/>
      </c>
      <c r="M127" s="316" t="str">
        <f t="shared" si="48"/>
        <v/>
      </c>
      <c r="N127" s="318" t="str">
        <f t="shared" si="48"/>
        <v/>
      </c>
    </row>
    <row r="128" spans="1:14" s="300" customFormat="1" ht="13.5" thickTop="1">
      <c r="A128" s="78" t="s">
        <v>109</v>
      </c>
      <c r="B128" s="310" t="str">
        <f aca="true" t="shared" si="49" ref="B128:N128">IF(B$126=0,"",B123/B$126)</f>
        <v/>
      </c>
      <c r="C128" s="311" t="str">
        <f t="shared" si="49"/>
        <v/>
      </c>
      <c r="D128" s="312" t="str">
        <f t="shared" si="49"/>
        <v/>
      </c>
      <c r="E128" s="311" t="str">
        <f t="shared" si="49"/>
        <v/>
      </c>
      <c r="F128" s="312" t="str">
        <f t="shared" si="49"/>
        <v/>
      </c>
      <c r="G128" s="311" t="str">
        <f t="shared" si="49"/>
        <v/>
      </c>
      <c r="H128" s="312" t="str">
        <f t="shared" si="49"/>
        <v/>
      </c>
      <c r="I128" s="311" t="str">
        <f t="shared" si="49"/>
        <v/>
      </c>
      <c r="J128" s="312" t="str">
        <f t="shared" si="49"/>
        <v/>
      </c>
      <c r="K128" s="311" t="str">
        <f t="shared" si="49"/>
        <v/>
      </c>
      <c r="L128" s="312" t="str">
        <f t="shared" si="49"/>
        <v/>
      </c>
      <c r="M128" s="311" t="str">
        <f t="shared" si="49"/>
        <v/>
      </c>
      <c r="N128" s="313" t="str">
        <f t="shared" si="49"/>
        <v/>
      </c>
    </row>
    <row r="129" spans="1:14" s="300" customFormat="1" ht="12.75">
      <c r="A129" s="79" t="s">
        <v>103</v>
      </c>
      <c r="B129" s="58" t="str">
        <f aca="true" t="shared" si="50" ref="B129:N129">IF(B$126=0,"",B124/B$126)</f>
        <v/>
      </c>
      <c r="C129" s="59" t="str">
        <f t="shared" si="50"/>
        <v/>
      </c>
      <c r="D129" s="60" t="str">
        <f t="shared" si="50"/>
        <v/>
      </c>
      <c r="E129" s="59" t="str">
        <f t="shared" si="50"/>
        <v/>
      </c>
      <c r="F129" s="60" t="str">
        <f t="shared" si="50"/>
        <v/>
      </c>
      <c r="G129" s="59" t="str">
        <f t="shared" si="50"/>
        <v/>
      </c>
      <c r="H129" s="60" t="str">
        <f t="shared" si="50"/>
        <v/>
      </c>
      <c r="I129" s="59" t="str">
        <f t="shared" si="50"/>
        <v/>
      </c>
      <c r="J129" s="60" t="str">
        <f t="shared" si="50"/>
        <v/>
      </c>
      <c r="K129" s="59" t="str">
        <f t="shared" si="50"/>
        <v/>
      </c>
      <c r="L129" s="60" t="str">
        <f t="shared" si="50"/>
        <v/>
      </c>
      <c r="M129" s="59" t="str">
        <f t="shared" si="50"/>
        <v/>
      </c>
      <c r="N129" s="61" t="str">
        <f t="shared" si="50"/>
        <v/>
      </c>
    </row>
    <row r="130" spans="1:14" s="300" customFormat="1" ht="12.75">
      <c r="A130" s="79" t="s">
        <v>345</v>
      </c>
      <c r="B130" s="334" t="str">
        <f aca="true" t="shared" si="51" ref="B130:N130">IF(B$126=0,"",B125/B$126)</f>
        <v/>
      </c>
      <c r="C130" s="86" t="str">
        <f t="shared" si="51"/>
        <v/>
      </c>
      <c r="D130" s="335" t="str">
        <f t="shared" si="51"/>
        <v/>
      </c>
      <c r="E130" s="86" t="str">
        <f t="shared" si="51"/>
        <v/>
      </c>
      <c r="F130" s="335" t="str">
        <f t="shared" si="51"/>
        <v/>
      </c>
      <c r="G130" s="86" t="str">
        <f t="shared" si="51"/>
        <v/>
      </c>
      <c r="H130" s="335" t="str">
        <f t="shared" si="51"/>
        <v/>
      </c>
      <c r="I130" s="86" t="str">
        <f t="shared" si="51"/>
        <v/>
      </c>
      <c r="J130" s="335" t="str">
        <f t="shared" si="51"/>
        <v/>
      </c>
      <c r="K130" s="86" t="str">
        <f t="shared" si="51"/>
        <v/>
      </c>
      <c r="L130" s="335" t="str">
        <f t="shared" si="51"/>
        <v/>
      </c>
      <c r="M130" s="86" t="str">
        <f t="shared" si="51"/>
        <v/>
      </c>
      <c r="N130" s="87" t="str">
        <f t="shared" si="51"/>
        <v/>
      </c>
    </row>
    <row r="131" spans="1:14" s="300" customFormat="1" ht="13.5" thickBot="1">
      <c r="A131" s="199" t="s">
        <v>220</v>
      </c>
      <c r="B131" s="200">
        <f>SUMPRODUCT(B123:B125,B108:B110)</f>
        <v>0</v>
      </c>
      <c r="C131" s="201">
        <f>SUMPRODUCT(C123:C125,B108:B110)</f>
        <v>0</v>
      </c>
      <c r="D131" s="201">
        <f>SUMPRODUCT(D123:D125,B108:B110)</f>
        <v>0</v>
      </c>
      <c r="E131" s="201">
        <f>SUMPRODUCT(E123:E125,B108:B110)</f>
        <v>0</v>
      </c>
      <c r="F131" s="201">
        <f>SUMPRODUCT(F123:F125,B108:B110)</f>
        <v>0</v>
      </c>
      <c r="G131" s="201">
        <f>SUMPRODUCT(G123:G125,B108:B110)</f>
        <v>0</v>
      </c>
      <c r="H131" s="201">
        <f>SUMPRODUCT(H123:H125,B108:B110)</f>
        <v>0</v>
      </c>
      <c r="I131" s="201">
        <f>SUMPRODUCT(I123:I125,B108:B110)</f>
        <v>0</v>
      </c>
      <c r="J131" s="201">
        <f>SUMPRODUCT(J123:J125,B108:B110)</f>
        <v>0</v>
      </c>
      <c r="K131" s="201">
        <f>SUMPRODUCT(K123:K125,B108:B110)</f>
        <v>0</v>
      </c>
      <c r="L131" s="201">
        <f>SUMPRODUCT(L123:L125,B108:B110)</f>
        <v>0</v>
      </c>
      <c r="M131" s="201">
        <f>SUMPRODUCT(M123:M125,B108:B110)</f>
        <v>0</v>
      </c>
      <c r="N131" s="202">
        <f>SUM(B131:M131)</f>
        <v>0</v>
      </c>
    </row>
    <row r="132" ht="39.95" customHeight="1" thickBot="1"/>
    <row r="133" spans="1:14" s="300" customFormat="1" ht="15.75">
      <c r="A133" s="220" t="s">
        <v>233</v>
      </c>
      <c r="B133" s="221"/>
      <c r="C133" s="221"/>
      <c r="D133" s="221"/>
      <c r="E133" s="221"/>
      <c r="F133" s="221"/>
      <c r="G133" s="221"/>
      <c r="H133" s="221"/>
      <c r="I133" s="221"/>
      <c r="J133" s="221"/>
      <c r="K133" s="221"/>
      <c r="L133" s="221"/>
      <c r="M133" s="221"/>
      <c r="N133" s="222"/>
    </row>
    <row r="134" spans="1:14" s="300" customFormat="1" ht="13.5" thickBot="1">
      <c r="A134" s="265" t="s">
        <v>317</v>
      </c>
      <c r="B134" s="54"/>
      <c r="C134" s="54"/>
      <c r="D134" s="54"/>
      <c r="E134" s="54"/>
      <c r="F134" s="54"/>
      <c r="G134" s="54"/>
      <c r="H134" s="54"/>
      <c r="I134" s="54"/>
      <c r="J134" s="54"/>
      <c r="K134" s="54"/>
      <c r="L134" s="54"/>
      <c r="M134" s="54"/>
      <c r="N134" s="223"/>
    </row>
    <row r="135" spans="1:14" s="300" customFormat="1" ht="16.5" thickBot="1">
      <c r="A135" s="55" t="s">
        <v>5</v>
      </c>
      <c r="B135" s="115">
        <f>'J-Cost_Central'!I185/SUM($B$144:$M$144)</f>
        <v>0</v>
      </c>
      <c r="C135" s="54"/>
      <c r="D135" s="54" t="s">
        <v>1</v>
      </c>
      <c r="E135" s="54"/>
      <c r="F135" s="54"/>
      <c r="G135" s="54"/>
      <c r="H135" s="54"/>
      <c r="I135" s="54"/>
      <c r="J135" s="54"/>
      <c r="K135" s="54"/>
      <c r="L135" s="54"/>
      <c r="M135" s="54"/>
      <c r="N135" s="223"/>
    </row>
    <row r="136" spans="1:14" s="300" customFormat="1" ht="15.75">
      <c r="A136" s="55"/>
      <c r="B136" s="53"/>
      <c r="C136" s="54"/>
      <c r="D136" s="54"/>
      <c r="E136" s="54"/>
      <c r="F136" s="54"/>
      <c r="G136" s="54"/>
      <c r="H136" s="54"/>
      <c r="I136" s="54"/>
      <c r="J136" s="54"/>
      <c r="K136" s="54"/>
      <c r="L136" s="54"/>
      <c r="M136" s="54"/>
      <c r="N136" s="223"/>
    </row>
    <row r="137" spans="1:14" s="300" customFormat="1" ht="16.5" thickBot="1">
      <c r="A137" s="52" t="s">
        <v>113</v>
      </c>
      <c r="B137" s="53"/>
      <c r="C137" s="54"/>
      <c r="D137" s="54"/>
      <c r="E137" s="54"/>
      <c r="F137" s="54"/>
      <c r="G137" s="54"/>
      <c r="H137" s="54"/>
      <c r="I137" s="54"/>
      <c r="J137" s="54"/>
      <c r="K137" s="54"/>
      <c r="L137" s="54"/>
      <c r="M137" s="54"/>
      <c r="N137" s="223"/>
    </row>
    <row r="138" spans="1:14" s="300" customFormat="1" ht="13.5" thickBot="1">
      <c r="A138" s="55" t="s">
        <v>98</v>
      </c>
      <c r="B138" s="206"/>
      <c r="C138" s="54"/>
      <c r="D138" s="54"/>
      <c r="E138" s="54"/>
      <c r="F138" s="54"/>
      <c r="G138" s="54"/>
      <c r="H138" s="54"/>
      <c r="I138" s="54"/>
      <c r="J138" s="54"/>
      <c r="K138" s="54"/>
      <c r="L138" s="54"/>
      <c r="M138" s="54"/>
      <c r="N138" s="223"/>
    </row>
    <row r="139" spans="1:14" s="300" customFormat="1" ht="13.5" thickBot="1">
      <c r="A139" s="55" t="s">
        <v>112</v>
      </c>
      <c r="B139" s="206"/>
      <c r="C139" s="54"/>
      <c r="D139" s="54"/>
      <c r="E139" s="54"/>
      <c r="F139" s="54"/>
      <c r="G139" s="54"/>
      <c r="H139" s="54"/>
      <c r="I139" s="54"/>
      <c r="J139" s="54"/>
      <c r="K139" s="54"/>
      <c r="L139" s="54"/>
      <c r="M139" s="54"/>
      <c r="N139" s="223"/>
    </row>
    <row r="140" spans="1:14" s="300" customFormat="1" ht="13.5" thickBot="1">
      <c r="A140" s="55" t="s">
        <v>346</v>
      </c>
      <c r="B140" s="207"/>
      <c r="C140" s="54"/>
      <c r="D140" s="54"/>
      <c r="E140" s="54"/>
      <c r="F140" s="54"/>
      <c r="G140" s="54"/>
      <c r="H140" s="54"/>
      <c r="I140" s="54"/>
      <c r="J140" s="54"/>
      <c r="K140" s="54"/>
      <c r="L140" s="54"/>
      <c r="M140" s="54"/>
      <c r="N140" s="223"/>
    </row>
    <row r="141" spans="1:14" s="300" customFormat="1" ht="13.5" thickBot="1">
      <c r="A141" s="224"/>
      <c r="B141" s="306">
        <v>45108</v>
      </c>
      <c r="C141" s="306">
        <f>EOMONTH(B141,0)+1</f>
        <v>45139</v>
      </c>
      <c r="D141" s="306">
        <f aca="true" t="shared" si="52" ref="D141:M141">EOMONTH(C141,0)+1</f>
        <v>45170</v>
      </c>
      <c r="E141" s="306">
        <f t="shared" si="52"/>
        <v>45200</v>
      </c>
      <c r="F141" s="306">
        <f t="shared" si="52"/>
        <v>45231</v>
      </c>
      <c r="G141" s="306">
        <f t="shared" si="52"/>
        <v>45261</v>
      </c>
      <c r="H141" s="306">
        <f t="shared" si="52"/>
        <v>45292</v>
      </c>
      <c r="I141" s="306">
        <f t="shared" si="52"/>
        <v>45323</v>
      </c>
      <c r="J141" s="306">
        <f t="shared" si="52"/>
        <v>45352</v>
      </c>
      <c r="K141" s="306">
        <f t="shared" si="52"/>
        <v>45383</v>
      </c>
      <c r="L141" s="306">
        <f t="shared" si="52"/>
        <v>45413</v>
      </c>
      <c r="M141" s="306">
        <f t="shared" si="52"/>
        <v>45444</v>
      </c>
      <c r="N141" s="223"/>
    </row>
    <row r="142" spans="1:14" s="300" customFormat="1" ht="25.5">
      <c r="A142" s="90" t="s">
        <v>1</v>
      </c>
      <c r="B142" s="305" t="str">
        <f>"Month - "&amp;COLUMNS($B141:B141)&amp;", 
"&amp;TEXT(B141,"mmm yyyy")</f>
        <v>Month - 1, 
Jul 2023</v>
      </c>
      <c r="C142" s="305" t="str">
        <f>"Month - "&amp;COLUMNS($B141:C141)&amp;", 
"&amp;TEXT(C141,"mmm yyyy")</f>
        <v>Month - 2, 
Aug 2023</v>
      </c>
      <c r="D142" s="305" t="str">
        <f>"Month - "&amp;COLUMNS($B141:D141)&amp;", 
"&amp;TEXT(D141,"mmm yyyy")</f>
        <v>Month - 3, 
Sep 2023</v>
      </c>
      <c r="E142" s="305" t="str">
        <f>"Month - "&amp;COLUMNS($B141:E141)&amp;", 
"&amp;TEXT(E141,"mmm yyyy")</f>
        <v>Month - 4, 
Oct 2023</v>
      </c>
      <c r="F142" s="305" t="str">
        <f>"Month - "&amp;COLUMNS($B141:F141)&amp;", 
"&amp;TEXT(F141,"mmm yyyy")</f>
        <v>Month - 5, 
Nov 2023</v>
      </c>
      <c r="G142" s="305" t="str">
        <f>"Month - "&amp;COLUMNS($B141:G141)&amp;", 
"&amp;TEXT(G141,"mmm yyyy")</f>
        <v>Month - 6, 
Dec 2023</v>
      </c>
      <c r="H142" s="305" t="str">
        <f>"Month - "&amp;COLUMNS($B141:H141)&amp;", 
"&amp;TEXT(H141,"mmm yyyy")</f>
        <v>Month - 7, 
Jan 2024</v>
      </c>
      <c r="I142" s="305" t="str">
        <f>"Month - "&amp;COLUMNS($B141:I141)&amp;", 
"&amp;TEXT(I141,"mmm yyyy")</f>
        <v>Month - 8, 
Feb 2024</v>
      </c>
      <c r="J142" s="305" t="str">
        <f>"Month - "&amp;COLUMNS($B141:J141)&amp;", 
"&amp;TEXT(J141,"mmm yyyy")</f>
        <v>Month - 9, 
Mar 2024</v>
      </c>
      <c r="K142" s="305" t="str">
        <f>"Month - "&amp;COLUMNS($B141:K141)&amp;", 
"&amp;TEXT(K141,"mmm yyyy")</f>
        <v>Month - 10, 
Apr 2024</v>
      </c>
      <c r="L142" s="305" t="str">
        <f>"Month - "&amp;COLUMNS($B141:L141)&amp;", 
"&amp;TEXT(L141,"mmm yyyy")</f>
        <v>Month - 11, 
May 2024</v>
      </c>
      <c r="M142" s="305" t="str">
        <f>"Month - "&amp;COLUMNS($B141:M141)&amp;", 
"&amp;TEXT(M141,"mmm yyyy")</f>
        <v>Month - 12, 
Jun 2024</v>
      </c>
      <c r="N142" s="56" t="s">
        <v>7</v>
      </c>
    </row>
    <row r="143" spans="1:14" s="300" customFormat="1" ht="12.75">
      <c r="A143" s="57" t="s">
        <v>105</v>
      </c>
      <c r="B143" s="91">
        <f aca="true" t="shared" si="53" ref="B143:M143">B113</f>
        <v>0.0014467654179763922</v>
      </c>
      <c r="C143" s="59">
        <f t="shared" si="53"/>
        <v>0.0014467654179763922</v>
      </c>
      <c r="D143" s="59">
        <f t="shared" si="53"/>
        <v>0.0014467654179763922</v>
      </c>
      <c r="E143" s="59">
        <f t="shared" si="53"/>
        <v>0.0014467654179763922</v>
      </c>
      <c r="F143" s="59">
        <f t="shared" si="53"/>
        <v>0.0014467654179763922</v>
      </c>
      <c r="G143" s="59">
        <f t="shared" si="53"/>
        <v>0.0014467654179763922</v>
      </c>
      <c r="H143" s="59">
        <f t="shared" si="53"/>
        <v>0.0014467654179763922</v>
      </c>
      <c r="I143" s="59">
        <f t="shared" si="53"/>
        <v>0.0014467654179763922</v>
      </c>
      <c r="J143" s="59">
        <f t="shared" si="53"/>
        <v>0.0014467654179763922</v>
      </c>
      <c r="K143" s="59">
        <f t="shared" si="53"/>
        <v>0.0014467654179763922</v>
      </c>
      <c r="L143" s="59">
        <f t="shared" si="53"/>
        <v>0.0014467654179763922</v>
      </c>
      <c r="M143" s="59">
        <f t="shared" si="53"/>
        <v>0.0014467654179763922</v>
      </c>
      <c r="N143" s="92">
        <f>AVERAGE(B143:M143)</f>
        <v>0.0014467654179763922</v>
      </c>
    </row>
    <row r="144" spans="1:14" s="300" customFormat="1" ht="12.75">
      <c r="A144" s="78" t="s">
        <v>99</v>
      </c>
      <c r="B144" s="62">
        <f>M114*(1+B143)</f>
        <v>429.04604748558324</v>
      </c>
      <c r="C144" s="63">
        <f>B144*(1+C143)</f>
        <v>429.66677646980486</v>
      </c>
      <c r="D144" s="63">
        <f aca="true" t="shared" si="54" ref="D144:M144">C144*(1+D143)</f>
        <v>430.28840350325476</v>
      </c>
      <c r="E144" s="63">
        <f t="shared" si="54"/>
        <v>430.91092988519955</v>
      </c>
      <c r="F144" s="63">
        <f t="shared" si="54"/>
        <v>431.5343569167855</v>
      </c>
      <c r="G144" s="63">
        <f t="shared" si="54"/>
        <v>432.1586859010414</v>
      </c>
      <c r="H144" s="63">
        <f t="shared" si="54"/>
        <v>432.78391814288113</v>
      </c>
      <c r="I144" s="63">
        <f t="shared" si="54"/>
        <v>433.41005494910655</v>
      </c>
      <c r="J144" s="63">
        <f t="shared" si="54"/>
        <v>434.03709762841015</v>
      </c>
      <c r="K144" s="63">
        <f t="shared" si="54"/>
        <v>434.6650474913778</v>
      </c>
      <c r="L144" s="63">
        <f t="shared" si="54"/>
        <v>435.29390585049134</v>
      </c>
      <c r="M144" s="63">
        <f t="shared" si="54"/>
        <v>435.9236740201317</v>
      </c>
      <c r="N144" s="65">
        <f>AVERAGE(B144:M144)</f>
        <v>432.4765748536723</v>
      </c>
    </row>
    <row r="145" spans="1:14" s="300" customFormat="1" ht="13.5" thickBot="1">
      <c r="A145" s="93" t="s">
        <v>8</v>
      </c>
      <c r="B145" s="95">
        <f>$B$135</f>
        <v>0</v>
      </c>
      <c r="C145" s="67">
        <f aca="true" t="shared" si="55" ref="C145:M145">$B$135</f>
        <v>0</v>
      </c>
      <c r="D145" s="67">
        <f t="shared" si="55"/>
        <v>0</v>
      </c>
      <c r="E145" s="67">
        <f t="shared" si="55"/>
        <v>0</v>
      </c>
      <c r="F145" s="67">
        <f t="shared" si="55"/>
        <v>0</v>
      </c>
      <c r="G145" s="67">
        <f t="shared" si="55"/>
        <v>0</v>
      </c>
      <c r="H145" s="67">
        <f t="shared" si="55"/>
        <v>0</v>
      </c>
      <c r="I145" s="67">
        <f t="shared" si="55"/>
        <v>0</v>
      </c>
      <c r="J145" s="67">
        <f t="shared" si="55"/>
        <v>0</v>
      </c>
      <c r="K145" s="67">
        <f t="shared" si="55"/>
        <v>0</v>
      </c>
      <c r="L145" s="67">
        <f t="shared" si="55"/>
        <v>0</v>
      </c>
      <c r="M145" s="68">
        <f t="shared" si="55"/>
        <v>0</v>
      </c>
      <c r="N145" s="69">
        <f>$B$75</f>
        <v>0</v>
      </c>
    </row>
    <row r="146" spans="1:14" s="300" customFormat="1" ht="14.25" thickBot="1" thickTop="1">
      <c r="A146" s="94" t="s">
        <v>9</v>
      </c>
      <c r="B146" s="70">
        <f aca="true" t="shared" si="56" ref="B146:M146">B144*B145</f>
        <v>0</v>
      </c>
      <c r="C146" s="71">
        <f t="shared" si="56"/>
        <v>0</v>
      </c>
      <c r="D146" s="72">
        <f t="shared" si="56"/>
        <v>0</v>
      </c>
      <c r="E146" s="71">
        <f t="shared" si="56"/>
        <v>0</v>
      </c>
      <c r="F146" s="72">
        <f t="shared" si="56"/>
        <v>0</v>
      </c>
      <c r="G146" s="71">
        <f t="shared" si="56"/>
        <v>0</v>
      </c>
      <c r="H146" s="72">
        <f t="shared" si="56"/>
        <v>0</v>
      </c>
      <c r="I146" s="71">
        <f t="shared" si="56"/>
        <v>0</v>
      </c>
      <c r="J146" s="72">
        <f t="shared" si="56"/>
        <v>0</v>
      </c>
      <c r="K146" s="71">
        <f t="shared" si="56"/>
        <v>0</v>
      </c>
      <c r="L146" s="72">
        <f t="shared" si="56"/>
        <v>0</v>
      </c>
      <c r="M146" s="71">
        <f t="shared" si="56"/>
        <v>0</v>
      </c>
      <c r="N146" s="219">
        <f>SUM(B146:M146)</f>
        <v>0</v>
      </c>
    </row>
    <row r="147" spans="1:14" ht="15.75">
      <c r="A147" s="225"/>
      <c r="B147" s="88"/>
      <c r="C147" s="88"/>
      <c r="D147" s="88"/>
      <c r="E147" s="88"/>
      <c r="F147" s="88"/>
      <c r="G147" s="116"/>
      <c r="H147" s="88"/>
      <c r="I147" s="116"/>
      <c r="J147" s="117"/>
      <c r="K147" s="118"/>
      <c r="L147" s="119"/>
      <c r="M147" s="53"/>
      <c r="N147" s="226"/>
    </row>
    <row r="148" spans="1:14" s="300" customFormat="1" ht="12.75">
      <c r="A148" s="73" t="s">
        <v>114</v>
      </c>
      <c r="B148" s="74"/>
      <c r="C148" s="74"/>
      <c r="D148" s="74"/>
      <c r="E148" s="74"/>
      <c r="F148" s="74"/>
      <c r="G148" s="74"/>
      <c r="H148" s="74"/>
      <c r="I148" s="74"/>
      <c r="J148" s="74"/>
      <c r="K148" s="74"/>
      <c r="L148" s="74"/>
      <c r="M148" s="74"/>
      <c r="N148" s="226"/>
    </row>
    <row r="149" spans="1:14" s="300" customFormat="1" ht="13.5" thickBot="1">
      <c r="A149" s="75"/>
      <c r="B149" s="72"/>
      <c r="C149" s="72"/>
      <c r="D149" s="72"/>
      <c r="E149" s="72"/>
      <c r="F149" s="72"/>
      <c r="G149" s="72"/>
      <c r="H149" s="72"/>
      <c r="I149" s="72"/>
      <c r="J149" s="72"/>
      <c r="K149" s="72"/>
      <c r="L149" s="72"/>
      <c r="M149" s="72"/>
      <c r="N149" s="227"/>
    </row>
    <row r="150" spans="1:14" s="300" customFormat="1" ht="25.9" customHeight="1">
      <c r="A150" s="90" t="s">
        <v>1</v>
      </c>
      <c r="B150" s="305" t="str">
        <f>"Month - "&amp;COLUMNS($B149:B149)&amp;", 
"&amp;TEXT(B141,"mmm yyyy")</f>
        <v>Month - 1, 
Jul 2023</v>
      </c>
      <c r="C150" s="305" t="str">
        <f>"Month - "&amp;COLUMNS($B149:C149)&amp;", 
"&amp;TEXT(C141,"mmm yyyy")</f>
        <v>Month - 2, 
Aug 2023</v>
      </c>
      <c r="D150" s="305" t="str">
        <f>"Month - "&amp;COLUMNS($B149:D149)&amp;", 
"&amp;TEXT(D141,"mmm yyyy")</f>
        <v>Month - 3, 
Sep 2023</v>
      </c>
      <c r="E150" s="305" t="str">
        <f>"Month - "&amp;COLUMNS($B149:E149)&amp;", 
"&amp;TEXT(E141,"mmm yyyy")</f>
        <v>Month - 4, 
Oct 2023</v>
      </c>
      <c r="F150" s="305" t="str">
        <f>"Month - "&amp;COLUMNS($B149:F149)&amp;", 
"&amp;TEXT(F141,"mmm yyyy")</f>
        <v>Month - 5, 
Nov 2023</v>
      </c>
      <c r="G150" s="305" t="str">
        <f>"Month - "&amp;COLUMNS($B149:G149)&amp;", 
"&amp;TEXT(G141,"mmm yyyy")</f>
        <v>Month - 6, 
Dec 2023</v>
      </c>
      <c r="H150" s="305" t="str">
        <f>"Month - "&amp;COLUMNS($B149:H149)&amp;", 
"&amp;TEXT(H141,"mmm yyyy")</f>
        <v>Month - 7, 
Jan 2024</v>
      </c>
      <c r="I150" s="305" t="str">
        <f>"Month - "&amp;COLUMNS($B149:I149)&amp;", 
"&amp;TEXT(I141,"mmm yyyy")</f>
        <v>Month - 8, 
Feb 2024</v>
      </c>
      <c r="J150" s="305" t="str">
        <f>"Month - "&amp;COLUMNS($B149:J149)&amp;", 
"&amp;TEXT(J141,"mmm yyyy")</f>
        <v>Month - 9, 
Mar 2024</v>
      </c>
      <c r="K150" s="305" t="str">
        <f>"Month - "&amp;COLUMNS($B149:K149)&amp;", 
"&amp;TEXT(K141,"mmm yyyy")</f>
        <v>Month - 10, 
Apr 2024</v>
      </c>
      <c r="L150" s="305" t="str">
        <f>"Month - "&amp;COLUMNS($B149:L149)&amp;", 
"&amp;TEXT(L141,"mmm yyyy")</f>
        <v>Month - 11, 
May 2024</v>
      </c>
      <c r="M150" s="305" t="str">
        <f>"Month - "&amp;COLUMNS($B149:M149)&amp;", 
"&amp;TEXT(M141,"mmm yyyy")</f>
        <v>Month - 12, 
Jun 2024</v>
      </c>
      <c r="N150" s="56" t="s">
        <v>10</v>
      </c>
    </row>
    <row r="151" spans="1:14" s="300" customFormat="1" ht="14.1" customHeight="1">
      <c r="A151" s="85" t="s">
        <v>107</v>
      </c>
      <c r="B151" s="302"/>
      <c r="C151" s="303"/>
      <c r="D151" s="303"/>
      <c r="E151" s="303"/>
      <c r="F151" s="303"/>
      <c r="G151" s="303"/>
      <c r="H151" s="303"/>
      <c r="I151" s="303"/>
      <c r="J151" s="304"/>
      <c r="K151" s="303"/>
      <c r="L151" s="303"/>
      <c r="M151" s="303"/>
      <c r="N151" s="87" t="str">
        <f>_xlfn.IFERROR(AVERAGE(B151:M151),"")</f>
        <v/>
      </c>
    </row>
    <row r="152" spans="1:14" s="300" customFormat="1" ht="13.5" thickBot="1">
      <c r="A152" s="229" t="s">
        <v>100</v>
      </c>
      <c r="B152" s="230">
        <f>B144*B$151</f>
        <v>0</v>
      </c>
      <c r="C152" s="231">
        <f aca="true" t="shared" si="57" ref="C152:M152">C144*C$151</f>
        <v>0</v>
      </c>
      <c r="D152" s="231">
        <f t="shared" si="57"/>
        <v>0</v>
      </c>
      <c r="E152" s="231">
        <f t="shared" si="57"/>
        <v>0</v>
      </c>
      <c r="F152" s="231">
        <f t="shared" si="57"/>
        <v>0</v>
      </c>
      <c r="G152" s="231">
        <f t="shared" si="57"/>
        <v>0</v>
      </c>
      <c r="H152" s="231">
        <f t="shared" si="57"/>
        <v>0</v>
      </c>
      <c r="I152" s="231">
        <f t="shared" si="57"/>
        <v>0</v>
      </c>
      <c r="J152" s="231">
        <f t="shared" si="57"/>
        <v>0</v>
      </c>
      <c r="K152" s="231">
        <f t="shared" si="57"/>
        <v>0</v>
      </c>
      <c r="L152" s="231">
        <f t="shared" si="57"/>
        <v>0</v>
      </c>
      <c r="M152" s="231">
        <f t="shared" si="57"/>
        <v>0</v>
      </c>
      <c r="N152" s="232">
        <f>AVERAGE(B152:M152)</f>
        <v>0</v>
      </c>
    </row>
    <row r="153" spans="1:14" s="300" customFormat="1" ht="12.75">
      <c r="A153" s="77" t="s">
        <v>106</v>
      </c>
      <c r="B153" s="301"/>
      <c r="C153" s="301"/>
      <c r="D153" s="301"/>
      <c r="E153" s="301"/>
      <c r="F153" s="301"/>
      <c r="G153" s="301"/>
      <c r="H153" s="301"/>
      <c r="I153" s="301"/>
      <c r="J153" s="301"/>
      <c r="K153" s="301"/>
      <c r="L153" s="301"/>
      <c r="M153" s="301"/>
      <c r="N153" s="120">
        <f aca="true" t="shared" si="58" ref="N153:N155">SUM(B153:M153)</f>
        <v>0</v>
      </c>
    </row>
    <row r="154" spans="1:14" s="300" customFormat="1" ht="12.75">
      <c r="A154" s="79" t="s">
        <v>101</v>
      </c>
      <c r="B154" s="203"/>
      <c r="C154" s="204"/>
      <c r="D154" s="205"/>
      <c r="E154" s="204"/>
      <c r="F154" s="205"/>
      <c r="G154" s="204"/>
      <c r="H154" s="205"/>
      <c r="I154" s="204"/>
      <c r="J154" s="205"/>
      <c r="K154" s="204"/>
      <c r="L154" s="205"/>
      <c r="M154" s="204"/>
      <c r="N154" s="120">
        <f t="shared" si="58"/>
        <v>0</v>
      </c>
    </row>
    <row r="155" spans="1:14" s="300" customFormat="1" ht="13.5" thickBot="1">
      <c r="A155" s="195" t="s">
        <v>344</v>
      </c>
      <c r="B155" s="203"/>
      <c r="C155" s="204"/>
      <c r="D155" s="205"/>
      <c r="E155" s="204"/>
      <c r="F155" s="205"/>
      <c r="G155" s="204"/>
      <c r="H155" s="205"/>
      <c r="I155" s="204"/>
      <c r="J155" s="205"/>
      <c r="K155" s="204"/>
      <c r="L155" s="205"/>
      <c r="M155" s="204"/>
      <c r="N155" s="120">
        <f t="shared" si="58"/>
        <v>0</v>
      </c>
    </row>
    <row r="156" spans="1:14" s="300" customFormat="1" ht="13.5" thickTop="1">
      <c r="A156" s="76" t="s">
        <v>102</v>
      </c>
      <c r="B156" s="81">
        <f aca="true" t="shared" si="59" ref="B156:N156">SUM(B153:B155)</f>
        <v>0</v>
      </c>
      <c r="C156" s="82">
        <f t="shared" si="59"/>
        <v>0</v>
      </c>
      <c r="D156" s="83">
        <f t="shared" si="59"/>
        <v>0</v>
      </c>
      <c r="E156" s="82">
        <f t="shared" si="59"/>
        <v>0</v>
      </c>
      <c r="F156" s="83">
        <f t="shared" si="59"/>
        <v>0</v>
      </c>
      <c r="G156" s="82">
        <f t="shared" si="59"/>
        <v>0</v>
      </c>
      <c r="H156" s="83">
        <f t="shared" si="59"/>
        <v>0</v>
      </c>
      <c r="I156" s="82">
        <f t="shared" si="59"/>
        <v>0</v>
      </c>
      <c r="J156" s="83">
        <f t="shared" si="59"/>
        <v>0</v>
      </c>
      <c r="K156" s="82">
        <f t="shared" si="59"/>
        <v>0</v>
      </c>
      <c r="L156" s="83">
        <f t="shared" si="59"/>
        <v>0</v>
      </c>
      <c r="M156" s="82">
        <f t="shared" si="59"/>
        <v>0</v>
      </c>
      <c r="N156" s="84">
        <f t="shared" si="59"/>
        <v>0</v>
      </c>
    </row>
    <row r="157" spans="1:14" s="300" customFormat="1" ht="13.5" thickBot="1">
      <c r="A157" s="314" t="s">
        <v>11</v>
      </c>
      <c r="B157" s="315" t="str">
        <f aca="true" t="shared" si="60" ref="B157:N157">IF(B152=0,"",B156/B152)</f>
        <v/>
      </c>
      <c r="C157" s="316" t="str">
        <f t="shared" si="60"/>
        <v/>
      </c>
      <c r="D157" s="317" t="str">
        <f t="shared" si="60"/>
        <v/>
      </c>
      <c r="E157" s="316" t="str">
        <f t="shared" si="60"/>
        <v/>
      </c>
      <c r="F157" s="317" t="str">
        <f t="shared" si="60"/>
        <v/>
      </c>
      <c r="G157" s="316" t="str">
        <f t="shared" si="60"/>
        <v/>
      </c>
      <c r="H157" s="317" t="str">
        <f t="shared" si="60"/>
        <v/>
      </c>
      <c r="I157" s="316" t="str">
        <f t="shared" si="60"/>
        <v/>
      </c>
      <c r="J157" s="317" t="str">
        <f t="shared" si="60"/>
        <v/>
      </c>
      <c r="K157" s="316" t="str">
        <f t="shared" si="60"/>
        <v/>
      </c>
      <c r="L157" s="317" t="str">
        <f t="shared" si="60"/>
        <v/>
      </c>
      <c r="M157" s="316" t="str">
        <f t="shared" si="60"/>
        <v/>
      </c>
      <c r="N157" s="318" t="str">
        <f t="shared" si="60"/>
        <v/>
      </c>
    </row>
    <row r="158" spans="1:14" s="300" customFormat="1" ht="13.5" thickTop="1">
      <c r="A158" s="78" t="s">
        <v>109</v>
      </c>
      <c r="B158" s="310" t="str">
        <f aca="true" t="shared" si="61" ref="B158:N158">IF(B$156=0,"",B153/B$156)</f>
        <v/>
      </c>
      <c r="C158" s="311" t="str">
        <f t="shared" si="61"/>
        <v/>
      </c>
      <c r="D158" s="312" t="str">
        <f t="shared" si="61"/>
        <v/>
      </c>
      <c r="E158" s="311" t="str">
        <f t="shared" si="61"/>
        <v/>
      </c>
      <c r="F158" s="312" t="str">
        <f t="shared" si="61"/>
        <v/>
      </c>
      <c r="G158" s="311" t="str">
        <f t="shared" si="61"/>
        <v/>
      </c>
      <c r="H158" s="312" t="str">
        <f t="shared" si="61"/>
        <v/>
      </c>
      <c r="I158" s="311" t="str">
        <f t="shared" si="61"/>
        <v/>
      </c>
      <c r="J158" s="312" t="str">
        <f t="shared" si="61"/>
        <v/>
      </c>
      <c r="K158" s="311" t="str">
        <f t="shared" si="61"/>
        <v/>
      </c>
      <c r="L158" s="312" t="str">
        <f t="shared" si="61"/>
        <v/>
      </c>
      <c r="M158" s="311" t="str">
        <f t="shared" si="61"/>
        <v/>
      </c>
      <c r="N158" s="313" t="str">
        <f t="shared" si="61"/>
        <v/>
      </c>
    </row>
    <row r="159" spans="1:14" s="300" customFormat="1" ht="12.75">
      <c r="A159" s="79" t="s">
        <v>103</v>
      </c>
      <c r="B159" s="58" t="str">
        <f aca="true" t="shared" si="62" ref="B159:N159">IF(B$156=0,"",B154/B$156)</f>
        <v/>
      </c>
      <c r="C159" s="59" t="str">
        <f t="shared" si="62"/>
        <v/>
      </c>
      <c r="D159" s="60" t="str">
        <f t="shared" si="62"/>
        <v/>
      </c>
      <c r="E159" s="59" t="str">
        <f t="shared" si="62"/>
        <v/>
      </c>
      <c r="F159" s="60" t="str">
        <f t="shared" si="62"/>
        <v/>
      </c>
      <c r="G159" s="59" t="str">
        <f t="shared" si="62"/>
        <v/>
      </c>
      <c r="H159" s="60" t="str">
        <f t="shared" si="62"/>
        <v/>
      </c>
      <c r="I159" s="59" t="str">
        <f t="shared" si="62"/>
        <v/>
      </c>
      <c r="J159" s="60" t="str">
        <f t="shared" si="62"/>
        <v/>
      </c>
      <c r="K159" s="59" t="str">
        <f t="shared" si="62"/>
        <v/>
      </c>
      <c r="L159" s="60" t="str">
        <f t="shared" si="62"/>
        <v/>
      </c>
      <c r="M159" s="59" t="str">
        <f t="shared" si="62"/>
        <v/>
      </c>
      <c r="N159" s="61" t="str">
        <f t="shared" si="62"/>
        <v/>
      </c>
    </row>
    <row r="160" spans="1:15" s="300" customFormat="1" ht="12.75">
      <c r="A160" s="79" t="s">
        <v>345</v>
      </c>
      <c r="B160" s="334" t="str">
        <f aca="true" t="shared" si="63" ref="B160:N160">IF(B$156=0,"",B155/B$156)</f>
        <v/>
      </c>
      <c r="C160" s="86" t="str">
        <f t="shared" si="63"/>
        <v/>
      </c>
      <c r="D160" s="335" t="str">
        <f t="shared" si="63"/>
        <v/>
      </c>
      <c r="E160" s="86" t="str">
        <f t="shared" si="63"/>
        <v/>
      </c>
      <c r="F160" s="335" t="str">
        <f t="shared" si="63"/>
        <v/>
      </c>
      <c r="G160" s="86" t="str">
        <f t="shared" si="63"/>
        <v/>
      </c>
      <c r="H160" s="335" t="str">
        <f t="shared" si="63"/>
        <v/>
      </c>
      <c r="I160" s="86" t="str">
        <f t="shared" si="63"/>
        <v/>
      </c>
      <c r="J160" s="335" t="str">
        <f t="shared" si="63"/>
        <v/>
      </c>
      <c r="K160" s="86" t="str">
        <f t="shared" si="63"/>
        <v/>
      </c>
      <c r="L160" s="335" t="str">
        <f t="shared" si="63"/>
        <v/>
      </c>
      <c r="M160" s="86" t="str">
        <f t="shared" si="63"/>
        <v/>
      </c>
      <c r="N160" s="87" t="str">
        <f t="shared" si="63"/>
        <v/>
      </c>
      <c r="O160" s="228"/>
    </row>
    <row r="161" spans="1:14" s="300" customFormat="1" ht="13.5" thickBot="1">
      <c r="A161" s="199" t="s">
        <v>220</v>
      </c>
      <c r="B161" s="200">
        <f>SUMPRODUCT(B153:B155,B138:B140)</f>
        <v>0</v>
      </c>
      <c r="C161" s="201">
        <f>SUMPRODUCT(C153:C155,B138:B140)</f>
        <v>0</v>
      </c>
      <c r="D161" s="201">
        <f>SUMPRODUCT(D153:D155,B138:B140)</f>
        <v>0</v>
      </c>
      <c r="E161" s="201">
        <f>SUMPRODUCT(E153:E155,B138:B140)</f>
        <v>0</v>
      </c>
      <c r="F161" s="201">
        <f>SUMPRODUCT(F153:F155,B138:B140)</f>
        <v>0</v>
      </c>
      <c r="G161" s="201">
        <f>SUMPRODUCT(G153:G155,B138:B140)</f>
        <v>0</v>
      </c>
      <c r="H161" s="201">
        <f>SUMPRODUCT(H153:H155,B138:B140)</f>
        <v>0</v>
      </c>
      <c r="I161" s="201">
        <f>SUMPRODUCT(I153:I155,B138:B140)</f>
        <v>0</v>
      </c>
      <c r="J161" s="201">
        <f>SUMPRODUCT(J153:J155,B138:B140)</f>
        <v>0</v>
      </c>
      <c r="K161" s="201">
        <f>SUMPRODUCT(K153:K155,B138:B140)</f>
        <v>0</v>
      </c>
      <c r="L161" s="201">
        <f>SUMPRODUCT(L153:L155,B138:B140)</f>
        <v>0</v>
      </c>
      <c r="M161" s="201">
        <f>SUMPRODUCT(M153:M155,B138:B140)</f>
        <v>0</v>
      </c>
      <c r="N161" s="202">
        <f>SUM(B161:M161)</f>
        <v>0</v>
      </c>
    </row>
    <row r="162" ht="39.95" customHeight="1" thickBot="1"/>
    <row r="163" spans="1:14" s="300" customFormat="1" ht="15.75">
      <c r="A163" s="220" t="s">
        <v>234</v>
      </c>
      <c r="B163" s="221"/>
      <c r="C163" s="221"/>
      <c r="D163" s="221"/>
      <c r="E163" s="221"/>
      <c r="F163" s="221"/>
      <c r="G163" s="221"/>
      <c r="H163" s="221"/>
      <c r="I163" s="221"/>
      <c r="J163" s="221"/>
      <c r="K163" s="221"/>
      <c r="L163" s="221"/>
      <c r="M163" s="221"/>
      <c r="N163" s="222"/>
    </row>
    <row r="164" spans="1:14" s="300" customFormat="1" ht="13.5" thickBot="1">
      <c r="A164" s="265" t="s">
        <v>328</v>
      </c>
      <c r="B164" s="54"/>
      <c r="C164" s="54"/>
      <c r="D164" s="54"/>
      <c r="E164" s="54"/>
      <c r="F164" s="54"/>
      <c r="G164" s="54"/>
      <c r="H164" s="54"/>
      <c r="I164" s="54"/>
      <c r="J164" s="54"/>
      <c r="K164" s="54"/>
      <c r="L164" s="54"/>
      <c r="M164" s="54"/>
      <c r="N164" s="223"/>
    </row>
    <row r="165" spans="1:14" s="300" customFormat="1" ht="16.5" thickBot="1">
      <c r="A165" s="55" t="s">
        <v>5</v>
      </c>
      <c r="B165" s="115">
        <f>'J-Cost_Central'!K185/SUM($B$174:$M$174)</f>
        <v>0</v>
      </c>
      <c r="C165" s="54"/>
      <c r="D165" s="54" t="s">
        <v>1</v>
      </c>
      <c r="E165" s="54"/>
      <c r="F165" s="54"/>
      <c r="G165" s="54"/>
      <c r="H165" s="54"/>
      <c r="I165" s="54"/>
      <c r="J165" s="54"/>
      <c r="K165" s="54"/>
      <c r="L165" s="54"/>
      <c r="M165" s="54"/>
      <c r="N165" s="223"/>
    </row>
    <row r="166" spans="1:14" s="300" customFormat="1" ht="15.75">
      <c r="A166" s="55"/>
      <c r="B166" s="53"/>
      <c r="C166" s="54"/>
      <c r="D166" s="54"/>
      <c r="E166" s="54"/>
      <c r="F166" s="54"/>
      <c r="G166" s="54"/>
      <c r="H166" s="54"/>
      <c r="I166" s="54"/>
      <c r="J166" s="54"/>
      <c r="K166" s="54"/>
      <c r="L166" s="54"/>
      <c r="M166" s="54"/>
      <c r="N166" s="223"/>
    </row>
    <row r="167" spans="1:14" s="300" customFormat="1" ht="16.5" thickBot="1">
      <c r="A167" s="52" t="s">
        <v>115</v>
      </c>
      <c r="B167" s="53"/>
      <c r="C167" s="54"/>
      <c r="D167" s="54"/>
      <c r="E167" s="54"/>
      <c r="F167" s="54"/>
      <c r="G167" s="54"/>
      <c r="H167" s="54"/>
      <c r="I167" s="54"/>
      <c r="J167" s="54"/>
      <c r="K167" s="54"/>
      <c r="L167" s="54"/>
      <c r="M167" s="54"/>
      <c r="N167" s="223"/>
    </row>
    <row r="168" spans="1:14" s="300" customFormat="1" ht="13.5" thickBot="1">
      <c r="A168" s="55" t="s">
        <v>98</v>
      </c>
      <c r="B168" s="206">
        <v>0</v>
      </c>
      <c r="C168" s="54"/>
      <c r="D168" s="54"/>
      <c r="E168" s="54"/>
      <c r="F168" s="54"/>
      <c r="G168" s="54"/>
      <c r="H168" s="54"/>
      <c r="I168" s="54"/>
      <c r="J168" s="54"/>
      <c r="K168" s="54"/>
      <c r="L168" s="54"/>
      <c r="M168" s="54"/>
      <c r="N168" s="223"/>
    </row>
    <row r="169" spans="1:14" s="300" customFormat="1" ht="13.5" thickBot="1">
      <c r="A169" s="55" t="s">
        <v>112</v>
      </c>
      <c r="B169" s="206">
        <v>0</v>
      </c>
      <c r="C169" s="54"/>
      <c r="D169" s="54"/>
      <c r="E169" s="54"/>
      <c r="F169" s="54"/>
      <c r="G169" s="54"/>
      <c r="H169" s="54"/>
      <c r="I169" s="54"/>
      <c r="J169" s="54"/>
      <c r="K169" s="54"/>
      <c r="L169" s="54"/>
      <c r="M169" s="54"/>
      <c r="N169" s="223"/>
    </row>
    <row r="170" spans="1:14" s="300" customFormat="1" ht="13.5" thickBot="1">
      <c r="A170" s="55" t="s">
        <v>346</v>
      </c>
      <c r="B170" s="207">
        <v>0</v>
      </c>
      <c r="C170" s="54"/>
      <c r="D170" s="54"/>
      <c r="E170" s="54"/>
      <c r="F170" s="54"/>
      <c r="G170" s="54"/>
      <c r="H170" s="54"/>
      <c r="I170" s="54"/>
      <c r="J170" s="54"/>
      <c r="K170" s="54"/>
      <c r="L170" s="54"/>
      <c r="M170" s="54"/>
      <c r="N170" s="223"/>
    </row>
    <row r="171" spans="1:14" s="300" customFormat="1" ht="13.5" thickBot="1">
      <c r="A171" s="224"/>
      <c r="B171" s="306">
        <v>45474</v>
      </c>
      <c r="C171" s="306">
        <f>EOMONTH(B171,0)+1</f>
        <v>45505</v>
      </c>
      <c r="D171" s="306">
        <f aca="true" t="shared" si="64" ref="D171:M171">EOMONTH(C171,0)+1</f>
        <v>45536</v>
      </c>
      <c r="E171" s="306">
        <f t="shared" si="64"/>
        <v>45566</v>
      </c>
      <c r="F171" s="306">
        <f t="shared" si="64"/>
        <v>45597</v>
      </c>
      <c r="G171" s="306">
        <f t="shared" si="64"/>
        <v>45627</v>
      </c>
      <c r="H171" s="306">
        <f t="shared" si="64"/>
        <v>45658</v>
      </c>
      <c r="I171" s="306">
        <f t="shared" si="64"/>
        <v>45689</v>
      </c>
      <c r="J171" s="306">
        <f t="shared" si="64"/>
        <v>45717</v>
      </c>
      <c r="K171" s="306">
        <f t="shared" si="64"/>
        <v>45748</v>
      </c>
      <c r="L171" s="306">
        <f t="shared" si="64"/>
        <v>45778</v>
      </c>
      <c r="M171" s="306">
        <f t="shared" si="64"/>
        <v>45809</v>
      </c>
      <c r="N171" s="223"/>
    </row>
    <row r="172" spans="1:14" s="300" customFormat="1" ht="25.5">
      <c r="A172" s="90" t="s">
        <v>1</v>
      </c>
      <c r="B172" s="305" t="str">
        <f>"Month - "&amp;COLUMNS($B171:B171)&amp;", 
"&amp;TEXT(B171,"mmm yyyy")</f>
        <v>Month - 1, 
Jul 2024</v>
      </c>
      <c r="C172" s="305" t="str">
        <f>"Month - "&amp;COLUMNS($B171:C171)&amp;", 
"&amp;TEXT(C171,"mmm yyyy")</f>
        <v>Month - 2, 
Aug 2024</v>
      </c>
      <c r="D172" s="305" t="str">
        <f>"Month - "&amp;COLUMNS($B171:D171)&amp;", 
"&amp;TEXT(D171,"mmm yyyy")</f>
        <v>Month - 3, 
Sep 2024</v>
      </c>
      <c r="E172" s="305" t="str">
        <f>"Month - "&amp;COLUMNS($B171:E171)&amp;", 
"&amp;TEXT(E171,"mmm yyyy")</f>
        <v>Month - 4, 
Oct 2024</v>
      </c>
      <c r="F172" s="305" t="str">
        <f>"Month - "&amp;COLUMNS($B171:F171)&amp;", 
"&amp;TEXT(F171,"mmm yyyy")</f>
        <v>Month - 5, 
Nov 2024</v>
      </c>
      <c r="G172" s="305" t="str">
        <f>"Month - "&amp;COLUMNS($B171:G171)&amp;", 
"&amp;TEXT(G171,"mmm yyyy")</f>
        <v>Month - 6, 
Dec 2024</v>
      </c>
      <c r="H172" s="305" t="str">
        <f>"Month - "&amp;COLUMNS($B171:H171)&amp;", 
"&amp;TEXT(H171,"mmm yyyy")</f>
        <v>Month - 7, 
Jan 2025</v>
      </c>
      <c r="I172" s="305" t="str">
        <f>"Month - "&amp;COLUMNS($B171:I171)&amp;", 
"&amp;TEXT(I171,"mmm yyyy")</f>
        <v>Month - 8, 
Feb 2025</v>
      </c>
      <c r="J172" s="305" t="str">
        <f>"Month - "&amp;COLUMNS($B171:J171)&amp;", 
"&amp;TEXT(J171,"mmm yyyy")</f>
        <v>Month - 9, 
Mar 2025</v>
      </c>
      <c r="K172" s="305" t="str">
        <f>"Month - "&amp;COLUMNS($B171:K171)&amp;", 
"&amp;TEXT(K171,"mmm yyyy")</f>
        <v>Month - 10, 
Apr 2025</v>
      </c>
      <c r="L172" s="305" t="str">
        <f>"Month - "&amp;COLUMNS($B171:L171)&amp;", 
"&amp;TEXT(L171,"mmm yyyy")</f>
        <v>Month - 11, 
May 2025</v>
      </c>
      <c r="M172" s="305" t="str">
        <f>"Month - "&amp;COLUMNS($B171:M171)&amp;", 
"&amp;TEXT(M171,"mmm yyyy")</f>
        <v>Month - 12, 
Jun 2025</v>
      </c>
      <c r="N172" s="56" t="s">
        <v>7</v>
      </c>
    </row>
    <row r="173" spans="1:14" s="300" customFormat="1" ht="12.75">
      <c r="A173" s="57" t="s">
        <v>105</v>
      </c>
      <c r="B173" s="91">
        <f aca="true" t="shared" si="65" ref="B173:M173">B143</f>
        <v>0.0014467654179763922</v>
      </c>
      <c r="C173" s="59">
        <f t="shared" si="65"/>
        <v>0.0014467654179763922</v>
      </c>
      <c r="D173" s="59">
        <f t="shared" si="65"/>
        <v>0.0014467654179763922</v>
      </c>
      <c r="E173" s="59">
        <f t="shared" si="65"/>
        <v>0.0014467654179763922</v>
      </c>
      <c r="F173" s="59">
        <f t="shared" si="65"/>
        <v>0.0014467654179763922</v>
      </c>
      <c r="G173" s="59">
        <f t="shared" si="65"/>
        <v>0.0014467654179763922</v>
      </c>
      <c r="H173" s="59">
        <f t="shared" si="65"/>
        <v>0.0014467654179763922</v>
      </c>
      <c r="I173" s="59">
        <f t="shared" si="65"/>
        <v>0.0014467654179763922</v>
      </c>
      <c r="J173" s="59">
        <f t="shared" si="65"/>
        <v>0.0014467654179763922</v>
      </c>
      <c r="K173" s="59">
        <f t="shared" si="65"/>
        <v>0.0014467654179763922</v>
      </c>
      <c r="L173" s="59">
        <f t="shared" si="65"/>
        <v>0.0014467654179763922</v>
      </c>
      <c r="M173" s="59">
        <f t="shared" si="65"/>
        <v>0.0014467654179763922</v>
      </c>
      <c r="N173" s="92">
        <f>AVERAGE(B173:M173)</f>
        <v>0.0014467654179763922</v>
      </c>
    </row>
    <row r="174" spans="1:14" s="300" customFormat="1" ht="12.75">
      <c r="A174" s="78" t="s">
        <v>99</v>
      </c>
      <c r="B174" s="62">
        <f>M144*(1+B173)</f>
        <v>436.5543533165813</v>
      </c>
      <c r="C174" s="63">
        <f>B174*(1+C173)</f>
        <v>437.1859450580268</v>
      </c>
      <c r="D174" s="63">
        <f aca="true" t="shared" si="66" ref="D174:M174">C174*(1+D173)</f>
        <v>437.81845056456206</v>
      </c>
      <c r="E174" s="63">
        <f t="shared" si="66"/>
        <v>438.4518711581909</v>
      </c>
      <c r="F174" s="63">
        <f t="shared" si="66"/>
        <v>439.0862081628296</v>
      </c>
      <c r="G174" s="63">
        <f t="shared" si="66"/>
        <v>439.72146290431</v>
      </c>
      <c r="H174" s="63">
        <f t="shared" si="66"/>
        <v>440.35763671038194</v>
      </c>
      <c r="I174" s="63">
        <f t="shared" si="66"/>
        <v>440.9947309107163</v>
      </c>
      <c r="J174" s="63">
        <f t="shared" si="66"/>
        <v>441.63274683690776</v>
      </c>
      <c r="K174" s="63">
        <f t="shared" si="66"/>
        <v>442.2716858224773</v>
      </c>
      <c r="L174" s="63">
        <f t="shared" si="66"/>
        <v>442.9115492028754</v>
      </c>
      <c r="M174" s="63">
        <f t="shared" si="66"/>
        <v>443.55233831548446</v>
      </c>
      <c r="N174" s="65">
        <f>AVERAGE(B174:M174)</f>
        <v>440.044914913612</v>
      </c>
    </row>
    <row r="175" spans="1:14" s="300" customFormat="1" ht="13.5" thickBot="1">
      <c r="A175" s="93" t="s">
        <v>8</v>
      </c>
      <c r="B175" s="95">
        <f>$B$165</f>
        <v>0</v>
      </c>
      <c r="C175" s="67">
        <f aca="true" t="shared" si="67" ref="C175:M175">$B$165</f>
        <v>0</v>
      </c>
      <c r="D175" s="67">
        <f t="shared" si="67"/>
        <v>0</v>
      </c>
      <c r="E175" s="67">
        <f t="shared" si="67"/>
        <v>0</v>
      </c>
      <c r="F175" s="67">
        <f t="shared" si="67"/>
        <v>0</v>
      </c>
      <c r="G175" s="67">
        <f t="shared" si="67"/>
        <v>0</v>
      </c>
      <c r="H175" s="67">
        <f t="shared" si="67"/>
        <v>0</v>
      </c>
      <c r="I175" s="67">
        <f t="shared" si="67"/>
        <v>0</v>
      </c>
      <c r="J175" s="68">
        <f t="shared" si="67"/>
        <v>0</v>
      </c>
      <c r="K175" s="95">
        <f t="shared" si="67"/>
        <v>0</v>
      </c>
      <c r="L175" s="67">
        <f t="shared" si="67"/>
        <v>0</v>
      </c>
      <c r="M175" s="68">
        <f t="shared" si="67"/>
        <v>0</v>
      </c>
      <c r="N175" s="69">
        <f>$B$75</f>
        <v>0</v>
      </c>
    </row>
    <row r="176" spans="1:14" s="300" customFormat="1" ht="14.25" thickBot="1" thickTop="1">
      <c r="A176" s="94" t="s">
        <v>9</v>
      </c>
      <c r="B176" s="70">
        <f aca="true" t="shared" si="68" ref="B176:M176">B174*B175</f>
        <v>0</v>
      </c>
      <c r="C176" s="71">
        <f t="shared" si="68"/>
        <v>0</v>
      </c>
      <c r="D176" s="72">
        <f t="shared" si="68"/>
        <v>0</v>
      </c>
      <c r="E176" s="71">
        <f t="shared" si="68"/>
        <v>0</v>
      </c>
      <c r="F176" s="72">
        <f t="shared" si="68"/>
        <v>0</v>
      </c>
      <c r="G176" s="71">
        <f t="shared" si="68"/>
        <v>0</v>
      </c>
      <c r="H176" s="72">
        <f t="shared" si="68"/>
        <v>0</v>
      </c>
      <c r="I176" s="71">
        <f t="shared" si="68"/>
        <v>0</v>
      </c>
      <c r="J176" s="72">
        <f t="shared" si="68"/>
        <v>0</v>
      </c>
      <c r="K176" s="71">
        <f t="shared" si="68"/>
        <v>0</v>
      </c>
      <c r="L176" s="72">
        <f t="shared" si="68"/>
        <v>0</v>
      </c>
      <c r="M176" s="71">
        <f t="shared" si="68"/>
        <v>0</v>
      </c>
      <c r="N176" s="219">
        <f>SUM(B176:M176)</f>
        <v>0</v>
      </c>
    </row>
    <row r="177" spans="1:14" ht="15.75">
      <c r="A177" s="225"/>
      <c r="B177" s="88"/>
      <c r="C177" s="88"/>
      <c r="D177" s="88"/>
      <c r="E177" s="88"/>
      <c r="F177" s="88"/>
      <c r="G177" s="116"/>
      <c r="H177" s="88"/>
      <c r="I177" s="116"/>
      <c r="J177" s="117"/>
      <c r="K177" s="118"/>
      <c r="L177" s="119"/>
      <c r="M177" s="53"/>
      <c r="N177" s="226"/>
    </row>
    <row r="178" spans="1:14" s="300" customFormat="1" ht="12.75">
      <c r="A178" s="73" t="s">
        <v>116</v>
      </c>
      <c r="B178" s="74"/>
      <c r="C178" s="74"/>
      <c r="D178" s="74"/>
      <c r="E178" s="74"/>
      <c r="F178" s="74"/>
      <c r="G178" s="74"/>
      <c r="H178" s="74"/>
      <c r="I178" s="74"/>
      <c r="J178" s="74"/>
      <c r="K178" s="74"/>
      <c r="L178" s="74"/>
      <c r="M178" s="74"/>
      <c r="N178" s="226"/>
    </row>
    <row r="179" spans="1:14" s="300" customFormat="1" ht="13.5" thickBot="1">
      <c r="A179" s="75"/>
      <c r="B179" s="72"/>
      <c r="C179" s="72"/>
      <c r="D179" s="72"/>
      <c r="E179" s="72"/>
      <c r="F179" s="72"/>
      <c r="G179" s="72"/>
      <c r="H179" s="72"/>
      <c r="I179" s="72"/>
      <c r="J179" s="72"/>
      <c r="K179" s="72"/>
      <c r="L179" s="72"/>
      <c r="M179" s="72"/>
      <c r="N179" s="227"/>
    </row>
    <row r="180" spans="1:14" s="300" customFormat="1" ht="27" customHeight="1">
      <c r="A180" s="90" t="s">
        <v>1</v>
      </c>
      <c r="B180" s="305" t="str">
        <f>"Month - "&amp;COLUMNS($B179:B179)&amp;", 
"&amp;TEXT(B171,"mmm yyyy")</f>
        <v>Month - 1, 
Jul 2024</v>
      </c>
      <c r="C180" s="305" t="str">
        <f>"Month - "&amp;COLUMNS($B179:C179)&amp;", 
"&amp;TEXT(C171,"mmm yyyy")</f>
        <v>Month - 2, 
Aug 2024</v>
      </c>
      <c r="D180" s="305" t="str">
        <f>"Month - "&amp;COLUMNS($B179:D179)&amp;", 
"&amp;TEXT(D171,"mmm yyyy")</f>
        <v>Month - 3, 
Sep 2024</v>
      </c>
      <c r="E180" s="305" t="str">
        <f>"Month - "&amp;COLUMNS($B179:E179)&amp;", 
"&amp;TEXT(E171,"mmm yyyy")</f>
        <v>Month - 4, 
Oct 2024</v>
      </c>
      <c r="F180" s="305" t="str">
        <f>"Month - "&amp;COLUMNS($B179:F179)&amp;", 
"&amp;TEXT(F171,"mmm yyyy")</f>
        <v>Month - 5, 
Nov 2024</v>
      </c>
      <c r="G180" s="305" t="str">
        <f>"Month - "&amp;COLUMNS($B179:G179)&amp;", 
"&amp;TEXT(G171,"mmm yyyy")</f>
        <v>Month - 6, 
Dec 2024</v>
      </c>
      <c r="H180" s="305" t="str">
        <f>"Month - "&amp;COLUMNS($B179:H179)&amp;", 
"&amp;TEXT(H171,"mmm yyyy")</f>
        <v>Month - 7, 
Jan 2025</v>
      </c>
      <c r="I180" s="305" t="str">
        <f>"Month - "&amp;COLUMNS($B179:I179)&amp;", 
"&amp;TEXT(I171,"mmm yyyy")</f>
        <v>Month - 8, 
Feb 2025</v>
      </c>
      <c r="J180" s="305" t="str">
        <f>"Month - "&amp;COLUMNS($B179:J179)&amp;", 
"&amp;TEXT(J171,"mmm yyyy")</f>
        <v>Month - 9, 
Mar 2025</v>
      </c>
      <c r="K180" s="305" t="str">
        <f>"Month - "&amp;COLUMNS($B179:K179)&amp;", 
"&amp;TEXT(K171,"mmm yyyy")</f>
        <v>Month - 10, 
Apr 2025</v>
      </c>
      <c r="L180" s="305" t="str">
        <f>"Month - "&amp;COLUMNS($B179:L179)&amp;", 
"&amp;TEXT(L171,"mmm yyyy")</f>
        <v>Month - 11, 
May 2025</v>
      </c>
      <c r="M180" s="305" t="str">
        <f>"Month - "&amp;COLUMNS($B179:M179)&amp;", 
"&amp;TEXT(M171,"mmm yyyy")</f>
        <v>Month - 12, 
Jun 2025</v>
      </c>
      <c r="N180" s="56" t="s">
        <v>10</v>
      </c>
    </row>
    <row r="181" spans="1:14" s="300" customFormat="1" ht="14.1" customHeight="1">
      <c r="A181" s="85" t="s">
        <v>107</v>
      </c>
      <c r="B181" s="302"/>
      <c r="C181" s="303"/>
      <c r="D181" s="303"/>
      <c r="E181" s="303"/>
      <c r="F181" s="303"/>
      <c r="G181" s="303"/>
      <c r="H181" s="303"/>
      <c r="I181" s="303"/>
      <c r="J181" s="304"/>
      <c r="K181" s="303"/>
      <c r="L181" s="303"/>
      <c r="M181" s="303"/>
      <c r="N181" s="87" t="str">
        <f>_xlfn.IFERROR(AVERAGE(B181:M181),"")</f>
        <v/>
      </c>
    </row>
    <row r="182" spans="1:14" s="300" customFormat="1" ht="13.5" thickBot="1">
      <c r="A182" s="229" t="s">
        <v>100</v>
      </c>
      <c r="B182" s="230">
        <f>B174*B$181</f>
        <v>0</v>
      </c>
      <c r="C182" s="231">
        <f aca="true" t="shared" si="69" ref="C182:M182">C174*C$181</f>
        <v>0</v>
      </c>
      <c r="D182" s="231">
        <f t="shared" si="69"/>
        <v>0</v>
      </c>
      <c r="E182" s="231">
        <f t="shared" si="69"/>
        <v>0</v>
      </c>
      <c r="F182" s="231">
        <f t="shared" si="69"/>
        <v>0</v>
      </c>
      <c r="G182" s="231">
        <f t="shared" si="69"/>
        <v>0</v>
      </c>
      <c r="H182" s="231">
        <f t="shared" si="69"/>
        <v>0</v>
      </c>
      <c r="I182" s="231">
        <f t="shared" si="69"/>
        <v>0</v>
      </c>
      <c r="J182" s="231">
        <f t="shared" si="69"/>
        <v>0</v>
      </c>
      <c r="K182" s="231">
        <f t="shared" si="69"/>
        <v>0</v>
      </c>
      <c r="L182" s="231">
        <f t="shared" si="69"/>
        <v>0</v>
      </c>
      <c r="M182" s="231">
        <f t="shared" si="69"/>
        <v>0</v>
      </c>
      <c r="N182" s="232">
        <f>AVERAGE(B182:M182)</f>
        <v>0</v>
      </c>
    </row>
    <row r="183" spans="1:14" s="300" customFormat="1" ht="12.75">
      <c r="A183" s="77" t="s">
        <v>106</v>
      </c>
      <c r="B183" s="301"/>
      <c r="C183" s="301"/>
      <c r="D183" s="301"/>
      <c r="E183" s="301"/>
      <c r="F183" s="301"/>
      <c r="G183" s="301"/>
      <c r="H183" s="301"/>
      <c r="I183" s="301"/>
      <c r="J183" s="301"/>
      <c r="K183" s="301"/>
      <c r="L183" s="301"/>
      <c r="M183" s="301"/>
      <c r="N183" s="120">
        <f>SUM(B183:M183)</f>
        <v>0</v>
      </c>
    </row>
    <row r="184" spans="1:14" s="300" customFormat="1" ht="12.75">
      <c r="A184" s="79" t="s">
        <v>101</v>
      </c>
      <c r="B184" s="203"/>
      <c r="C184" s="204"/>
      <c r="D184" s="205"/>
      <c r="E184" s="204"/>
      <c r="F184" s="205"/>
      <c r="G184" s="204"/>
      <c r="H184" s="205"/>
      <c r="I184" s="204"/>
      <c r="J184" s="205"/>
      <c r="K184" s="204"/>
      <c r="L184" s="205"/>
      <c r="M184" s="204"/>
      <c r="N184" s="120">
        <f>SUM(B184:M184)</f>
        <v>0</v>
      </c>
    </row>
    <row r="185" spans="1:14" s="300" customFormat="1" ht="13.5" thickBot="1">
      <c r="A185" s="195" t="s">
        <v>344</v>
      </c>
      <c r="B185" s="203"/>
      <c r="C185" s="204"/>
      <c r="D185" s="205"/>
      <c r="E185" s="204"/>
      <c r="F185" s="205"/>
      <c r="G185" s="204"/>
      <c r="H185" s="205"/>
      <c r="I185" s="204"/>
      <c r="J185" s="205"/>
      <c r="K185" s="204"/>
      <c r="L185" s="205"/>
      <c r="M185" s="204"/>
      <c r="N185" s="120">
        <f>SUM(B185:M185)</f>
        <v>0</v>
      </c>
    </row>
    <row r="186" spans="1:14" s="300" customFormat="1" ht="13.5" thickTop="1">
      <c r="A186" s="76" t="s">
        <v>102</v>
      </c>
      <c r="B186" s="81">
        <f aca="true" t="shared" si="70" ref="B186:N186">SUM(B183:B185)</f>
        <v>0</v>
      </c>
      <c r="C186" s="82">
        <f t="shared" si="70"/>
        <v>0</v>
      </c>
      <c r="D186" s="83">
        <f t="shared" si="70"/>
        <v>0</v>
      </c>
      <c r="E186" s="82">
        <f t="shared" si="70"/>
        <v>0</v>
      </c>
      <c r="F186" s="83">
        <f t="shared" si="70"/>
        <v>0</v>
      </c>
      <c r="G186" s="82">
        <f t="shared" si="70"/>
        <v>0</v>
      </c>
      <c r="H186" s="83">
        <f t="shared" si="70"/>
        <v>0</v>
      </c>
      <c r="I186" s="82">
        <f t="shared" si="70"/>
        <v>0</v>
      </c>
      <c r="J186" s="83">
        <f t="shared" si="70"/>
        <v>0</v>
      </c>
      <c r="K186" s="82">
        <f t="shared" si="70"/>
        <v>0</v>
      </c>
      <c r="L186" s="83">
        <f t="shared" si="70"/>
        <v>0</v>
      </c>
      <c r="M186" s="82">
        <f t="shared" si="70"/>
        <v>0</v>
      </c>
      <c r="N186" s="84">
        <f t="shared" si="70"/>
        <v>0</v>
      </c>
    </row>
    <row r="187" spans="1:14" ht="13.5" thickBot="1">
      <c r="A187" s="314" t="s">
        <v>11</v>
      </c>
      <c r="B187" s="315" t="str">
        <f aca="true" t="shared" si="71" ref="B187:N187">IF(B182=0,"",B186/B182)</f>
        <v/>
      </c>
      <c r="C187" s="316" t="str">
        <f t="shared" si="71"/>
        <v/>
      </c>
      <c r="D187" s="317" t="str">
        <f t="shared" si="71"/>
        <v/>
      </c>
      <c r="E187" s="316" t="str">
        <f t="shared" si="71"/>
        <v/>
      </c>
      <c r="F187" s="317" t="str">
        <f t="shared" si="71"/>
        <v/>
      </c>
      <c r="G187" s="316" t="str">
        <f t="shared" si="71"/>
        <v/>
      </c>
      <c r="H187" s="317" t="str">
        <f t="shared" si="71"/>
        <v/>
      </c>
      <c r="I187" s="316" t="str">
        <f t="shared" si="71"/>
        <v/>
      </c>
      <c r="J187" s="317" t="str">
        <f t="shared" si="71"/>
        <v/>
      </c>
      <c r="K187" s="316" t="str">
        <f t="shared" si="71"/>
        <v/>
      </c>
      <c r="L187" s="317" t="str">
        <f t="shared" si="71"/>
        <v/>
      </c>
      <c r="M187" s="316" t="str">
        <f t="shared" si="71"/>
        <v/>
      </c>
      <c r="N187" s="318" t="str">
        <f t="shared" si="71"/>
        <v/>
      </c>
    </row>
    <row r="188" spans="1:14" ht="13.5" thickTop="1">
      <c r="A188" s="78" t="s">
        <v>109</v>
      </c>
      <c r="B188" s="310" t="str">
        <f aca="true" t="shared" si="72" ref="B188:N188">IF(B$186=0,"",B183/B$186)</f>
        <v/>
      </c>
      <c r="C188" s="311" t="str">
        <f t="shared" si="72"/>
        <v/>
      </c>
      <c r="D188" s="312" t="str">
        <f t="shared" si="72"/>
        <v/>
      </c>
      <c r="E188" s="311" t="str">
        <f t="shared" si="72"/>
        <v/>
      </c>
      <c r="F188" s="312" t="str">
        <f t="shared" si="72"/>
        <v/>
      </c>
      <c r="G188" s="311" t="str">
        <f t="shared" si="72"/>
        <v/>
      </c>
      <c r="H188" s="312" t="str">
        <f t="shared" si="72"/>
        <v/>
      </c>
      <c r="I188" s="311" t="str">
        <f t="shared" si="72"/>
        <v/>
      </c>
      <c r="J188" s="312" t="str">
        <f t="shared" si="72"/>
        <v/>
      </c>
      <c r="K188" s="311" t="str">
        <f t="shared" si="72"/>
        <v/>
      </c>
      <c r="L188" s="312" t="str">
        <f t="shared" si="72"/>
        <v/>
      </c>
      <c r="M188" s="311" t="str">
        <f t="shared" si="72"/>
        <v/>
      </c>
      <c r="N188" s="313" t="str">
        <f t="shared" si="72"/>
        <v/>
      </c>
    </row>
    <row r="189" spans="1:14" ht="12.75">
      <c r="A189" s="79" t="s">
        <v>103</v>
      </c>
      <c r="B189" s="58" t="str">
        <f aca="true" t="shared" si="73" ref="B189:N189">IF(B$186=0,"",B184/B$186)</f>
        <v/>
      </c>
      <c r="C189" s="59" t="str">
        <f t="shared" si="73"/>
        <v/>
      </c>
      <c r="D189" s="60" t="str">
        <f t="shared" si="73"/>
        <v/>
      </c>
      <c r="E189" s="59" t="str">
        <f t="shared" si="73"/>
        <v/>
      </c>
      <c r="F189" s="60" t="str">
        <f t="shared" si="73"/>
        <v/>
      </c>
      <c r="G189" s="59" t="str">
        <f t="shared" si="73"/>
        <v/>
      </c>
      <c r="H189" s="60" t="str">
        <f t="shared" si="73"/>
        <v/>
      </c>
      <c r="I189" s="59" t="str">
        <f t="shared" si="73"/>
        <v/>
      </c>
      <c r="J189" s="60" t="str">
        <f t="shared" si="73"/>
        <v/>
      </c>
      <c r="K189" s="59" t="str">
        <f t="shared" si="73"/>
        <v/>
      </c>
      <c r="L189" s="60" t="str">
        <f t="shared" si="73"/>
        <v/>
      </c>
      <c r="M189" s="59" t="str">
        <f t="shared" si="73"/>
        <v/>
      </c>
      <c r="N189" s="61" t="str">
        <f t="shared" si="73"/>
        <v/>
      </c>
    </row>
    <row r="190" spans="1:14" ht="12.75">
      <c r="A190" s="79" t="s">
        <v>345</v>
      </c>
      <c r="B190" s="334" t="str">
        <f aca="true" t="shared" si="74" ref="B190:N190">IF(B$186=0,"",B185/B$186)</f>
        <v/>
      </c>
      <c r="C190" s="86" t="str">
        <f t="shared" si="74"/>
        <v/>
      </c>
      <c r="D190" s="335" t="str">
        <f t="shared" si="74"/>
        <v/>
      </c>
      <c r="E190" s="86" t="str">
        <f t="shared" si="74"/>
        <v/>
      </c>
      <c r="F190" s="335" t="str">
        <f t="shared" si="74"/>
        <v/>
      </c>
      <c r="G190" s="86" t="str">
        <f t="shared" si="74"/>
        <v/>
      </c>
      <c r="H190" s="335" t="str">
        <f t="shared" si="74"/>
        <v/>
      </c>
      <c r="I190" s="86" t="str">
        <f t="shared" si="74"/>
        <v/>
      </c>
      <c r="J190" s="335" t="str">
        <f t="shared" si="74"/>
        <v/>
      </c>
      <c r="K190" s="86" t="str">
        <f t="shared" si="74"/>
        <v/>
      </c>
      <c r="L190" s="335" t="str">
        <f t="shared" si="74"/>
        <v/>
      </c>
      <c r="M190" s="86" t="str">
        <f t="shared" si="74"/>
        <v/>
      </c>
      <c r="N190" s="87" t="str">
        <f t="shared" si="74"/>
        <v/>
      </c>
    </row>
    <row r="191" spans="1:14" ht="13.5" thickBot="1">
      <c r="A191" s="199" t="s">
        <v>220</v>
      </c>
      <c r="B191" s="200">
        <f>SUMPRODUCT(B183:B185,B168:B170)</f>
        <v>0</v>
      </c>
      <c r="C191" s="201">
        <f>SUMPRODUCT(C183:C185,B168:B170)</f>
        <v>0</v>
      </c>
      <c r="D191" s="201">
        <f>SUMPRODUCT(D183:D185,B168:B170)</f>
        <v>0</v>
      </c>
      <c r="E191" s="201">
        <f>SUMPRODUCT(E183:E185,B168:B170)</f>
        <v>0</v>
      </c>
      <c r="F191" s="201">
        <f>SUMPRODUCT(F183:F185,B168:B170)</f>
        <v>0</v>
      </c>
      <c r="G191" s="201">
        <f>SUMPRODUCT(G183:G185,B168:B170)</f>
        <v>0</v>
      </c>
      <c r="H191" s="201">
        <f>SUMPRODUCT(H183:H185,B168:B170)</f>
        <v>0</v>
      </c>
      <c r="I191" s="201">
        <f>SUMPRODUCT(I183:I185,B168:B170)</f>
        <v>0</v>
      </c>
      <c r="J191" s="201">
        <f>SUMPRODUCT(J183:J185,B168:B170)</f>
        <v>0</v>
      </c>
      <c r="K191" s="201">
        <f>SUMPRODUCT(K183:K185,B168:B170)</f>
        <v>0</v>
      </c>
      <c r="L191" s="201">
        <f>SUMPRODUCT(L183:L185,B168:B170)</f>
        <v>0</v>
      </c>
      <c r="M191" s="201">
        <f>SUMPRODUCT(M183:M185,B168:B170)</f>
        <v>0</v>
      </c>
      <c r="N191" s="202">
        <f>SUM(B191:M191)</f>
        <v>0</v>
      </c>
    </row>
  </sheetData>
  <sheetProtection algorithmName="SHA-512" hashValue="w0aZIRpnCda6Ix7qY0QtGX8oW2ykbDAXPUjA+GBZIpg35mCoyN/vxASjDwUJIJEUO7JFj7cFBnhzIWu+pxlXTg==" saltValue="JhcJbxmj4TxGte5hEy/JbQ==" spinCount="100000" sheet="1" objects="1" scenarios="1"/>
  <mergeCells count="6">
    <mergeCell ref="A7:B7"/>
    <mergeCell ref="A8:B8"/>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1" max="16383" man="1"/>
    <brk id="70" max="16383" man="1"/>
    <brk id="100" max="16383" man="1"/>
    <brk id="131" max="16383" man="1"/>
    <brk id="161" max="16383" man="1"/>
    <brk id="19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4A6-DBA2-4A59-9537-FEDC1A10944D}">
  <sheetPr>
    <tabColor rgb="FFFFC000"/>
    <pageSetUpPr fitToPage="1"/>
  </sheetPr>
  <dimension ref="A1:X193"/>
  <sheetViews>
    <sheetView showGridLines="0" zoomScale="80" zoomScaleNormal="80" workbookViewId="0" topLeftCell="A1">
      <selection activeCell="A1" sqref="A1:M1"/>
    </sheetView>
  </sheetViews>
  <sheetFormatPr defaultColWidth="8.7109375" defaultRowHeight="12.75"/>
  <cols>
    <col min="1" max="1" width="46.140625" style="104" customWidth="1"/>
    <col min="2" max="2" width="1.7109375" style="104" customWidth="1"/>
    <col min="3" max="3" width="15.7109375" style="289" customWidth="1"/>
    <col min="4" max="4" width="1.7109375" style="104" customWidth="1"/>
    <col min="5" max="5" width="15.7109375" style="289" customWidth="1"/>
    <col min="6" max="6" width="1.7109375" style="104" customWidth="1"/>
    <col min="7" max="7" width="15.7109375" style="289" customWidth="1"/>
    <col min="8" max="8" width="1.7109375" style="104" customWidth="1"/>
    <col min="9" max="9" width="15.7109375" style="289" customWidth="1"/>
    <col min="10" max="10" width="1.7109375" style="104" customWidth="1"/>
    <col min="11" max="11" width="15.7109375" style="104" customWidth="1"/>
    <col min="12" max="12" width="1.7109375" style="104" customWidth="1"/>
    <col min="13" max="13" width="15.7109375" style="290" customWidth="1"/>
    <col min="14" max="14" width="8.8515625" style="278" customWidth="1"/>
    <col min="15" max="15" width="14.421875" style="291" customWidth="1"/>
    <col min="16" max="16" width="8.7109375" style="104" customWidth="1"/>
    <col min="17" max="17" width="12.421875" style="104" bestFit="1" customWidth="1"/>
    <col min="18" max="18" width="18.00390625" style="104" bestFit="1" customWidth="1"/>
    <col min="19" max="16384" width="8.7109375" style="104" customWidth="1"/>
  </cols>
  <sheetData>
    <row r="1" spans="1:15" ht="21.75" customHeight="1">
      <c r="A1" s="375" t="s">
        <v>325</v>
      </c>
      <c r="B1" s="376"/>
      <c r="C1" s="376"/>
      <c r="D1" s="376"/>
      <c r="E1" s="376"/>
      <c r="F1" s="376"/>
      <c r="G1" s="376"/>
      <c r="H1" s="376"/>
      <c r="I1" s="376"/>
      <c r="J1" s="376"/>
      <c r="K1" s="376"/>
      <c r="L1" s="376"/>
      <c r="M1" s="376"/>
      <c r="O1" s="104"/>
    </row>
    <row r="2" spans="1:24" s="280" customFormat="1" ht="15">
      <c r="A2" s="121" t="str">
        <f>"CONTRACTOR: "&amp;'Contractor Info &amp; Instructions'!$B$3</f>
        <v xml:space="preserve">CONTRACTOR: </v>
      </c>
      <c r="B2" s="377"/>
      <c r="C2" s="377"/>
      <c r="D2" s="377"/>
      <c r="E2" s="377"/>
      <c r="F2" s="377"/>
      <c r="G2" s="377"/>
      <c r="H2" s="122"/>
      <c r="I2" s="123"/>
      <c r="J2" s="123"/>
      <c r="K2" s="123"/>
      <c r="L2" s="123"/>
      <c r="M2" s="123"/>
      <c r="N2" s="279"/>
      <c r="O2" s="104"/>
      <c r="P2" s="104"/>
      <c r="Q2" s="104"/>
      <c r="R2" s="104"/>
      <c r="S2" s="104"/>
      <c r="T2" s="104"/>
      <c r="U2" s="104"/>
      <c r="V2" s="104"/>
      <c r="W2" s="104"/>
      <c r="X2" s="104"/>
    </row>
    <row r="3" spans="2:24" s="280" customFormat="1" ht="15">
      <c r="B3" s="378" t="s">
        <v>342</v>
      </c>
      <c r="C3" s="376"/>
      <c r="D3" s="376"/>
      <c r="E3" s="376"/>
      <c r="F3" s="376"/>
      <c r="G3" s="376"/>
      <c r="H3" s="376"/>
      <c r="I3" s="376"/>
      <c r="J3" s="376"/>
      <c r="K3" s="376"/>
      <c r="L3" s="376"/>
      <c r="M3" s="376"/>
      <c r="N3" s="281"/>
      <c r="O3" s="104"/>
      <c r="P3" s="104"/>
      <c r="Q3" s="104"/>
      <c r="R3" s="104"/>
      <c r="S3" s="104"/>
      <c r="T3" s="104"/>
      <c r="U3" s="104"/>
      <c r="V3" s="104"/>
      <c r="W3" s="104"/>
      <c r="X3" s="104"/>
    </row>
    <row r="4" spans="1:15" ht="12.75">
      <c r="A4" s="124"/>
      <c r="B4" s="126"/>
      <c r="C4" s="127"/>
      <c r="D4" s="126"/>
      <c r="E4" s="127"/>
      <c r="F4" s="124"/>
      <c r="G4" s="128"/>
      <c r="H4" s="126"/>
      <c r="I4" s="127"/>
      <c r="J4" s="124"/>
      <c r="K4" s="124"/>
      <c r="L4" s="124"/>
      <c r="M4" s="129"/>
      <c r="O4" s="104"/>
    </row>
    <row r="5" spans="1:15" ht="12.75" customHeight="1">
      <c r="A5" s="130" t="s">
        <v>17</v>
      </c>
      <c r="B5" s="126"/>
      <c r="C5" s="129" t="s">
        <v>18</v>
      </c>
      <c r="D5" s="131"/>
      <c r="E5" s="129" t="s">
        <v>18</v>
      </c>
      <c r="F5" s="131"/>
      <c r="G5" s="129" t="s">
        <v>18</v>
      </c>
      <c r="H5" s="131"/>
      <c r="I5" s="129" t="s">
        <v>19</v>
      </c>
      <c r="J5" s="124"/>
      <c r="K5" s="129" t="s">
        <v>19</v>
      </c>
      <c r="L5" s="124"/>
      <c r="M5" s="129"/>
      <c r="O5" s="104"/>
    </row>
    <row r="6" spans="1:15" ht="13.5" customHeight="1">
      <c r="A6" s="132"/>
      <c r="B6" s="133"/>
      <c r="C6" s="131" t="s">
        <v>14</v>
      </c>
      <c r="D6" s="134"/>
      <c r="E6" s="131" t="s">
        <v>15</v>
      </c>
      <c r="F6" s="134"/>
      <c r="G6" s="131" t="s">
        <v>16</v>
      </c>
      <c r="H6" s="134"/>
      <c r="I6" s="131" t="s">
        <v>14</v>
      </c>
      <c r="J6" s="132"/>
      <c r="K6" s="131" t="s">
        <v>15</v>
      </c>
      <c r="L6" s="132"/>
      <c r="M6" s="135" t="s">
        <v>20</v>
      </c>
      <c r="O6" s="104"/>
    </row>
    <row r="7" spans="1:15" ht="13.5" customHeight="1">
      <c r="A7" s="136" t="s">
        <v>21</v>
      </c>
      <c r="B7" s="137"/>
      <c r="C7" s="138"/>
      <c r="D7" s="139"/>
      <c r="E7" s="138"/>
      <c r="F7" s="140"/>
      <c r="G7" s="138"/>
      <c r="H7" s="139"/>
      <c r="I7" s="138"/>
      <c r="J7" s="140"/>
      <c r="K7" s="140"/>
      <c r="L7" s="140"/>
      <c r="M7" s="138"/>
      <c r="O7" s="104"/>
    </row>
    <row r="8" spans="1:15" ht="18.75" customHeight="1">
      <c r="A8" s="141" t="s">
        <v>217</v>
      </c>
      <c r="B8" s="142"/>
      <c r="C8" s="143"/>
      <c r="D8" s="142"/>
      <c r="E8" s="143"/>
      <c r="F8" s="142"/>
      <c r="G8" s="143"/>
      <c r="H8" s="142"/>
      <c r="I8" s="143"/>
      <c r="J8" s="142"/>
      <c r="K8" s="142"/>
      <c r="L8" s="142"/>
      <c r="M8" s="144"/>
      <c r="O8" s="104"/>
    </row>
    <row r="9" spans="1:15" ht="12.75">
      <c r="A9" s="145" t="s">
        <v>207</v>
      </c>
      <c r="B9" s="142"/>
      <c r="C9" s="143"/>
      <c r="D9" s="142"/>
      <c r="E9" s="143"/>
      <c r="F9" s="142"/>
      <c r="G9" s="143"/>
      <c r="H9" s="142"/>
      <c r="I9" s="143"/>
      <c r="J9" s="142"/>
      <c r="K9" s="142"/>
      <c r="L9" s="142"/>
      <c r="M9" s="144"/>
      <c r="O9" s="104"/>
    </row>
    <row r="10" spans="1:15" ht="12.75">
      <c r="A10" s="234" t="s">
        <v>206</v>
      </c>
      <c r="B10" s="142"/>
      <c r="C10" s="214">
        <v>0</v>
      </c>
      <c r="D10" s="147"/>
      <c r="E10" s="214">
        <v>0</v>
      </c>
      <c r="F10" s="147"/>
      <c r="G10" s="214">
        <v>0</v>
      </c>
      <c r="H10" s="148"/>
      <c r="I10" s="214">
        <v>0</v>
      </c>
      <c r="J10" s="149"/>
      <c r="K10" s="214">
        <v>0</v>
      </c>
      <c r="L10" s="142"/>
      <c r="M10" s="150">
        <f>SUM(C10:K10)</f>
        <v>0</v>
      </c>
      <c r="O10" s="104"/>
    </row>
    <row r="11" spans="1:15" ht="12.75">
      <c r="A11" s="234" t="s">
        <v>23</v>
      </c>
      <c r="B11" s="142"/>
      <c r="C11" s="215">
        <v>0</v>
      </c>
      <c r="D11" s="151"/>
      <c r="E11" s="215">
        <v>0</v>
      </c>
      <c r="F11" s="151"/>
      <c r="G11" s="215">
        <v>0</v>
      </c>
      <c r="H11" s="151"/>
      <c r="I11" s="215">
        <v>0</v>
      </c>
      <c r="J11" s="151"/>
      <c r="K11" s="215">
        <v>0</v>
      </c>
      <c r="L11" s="149"/>
      <c r="M11" s="150">
        <f>SUM(C11:K11)</f>
        <v>0</v>
      </c>
      <c r="O11" s="104"/>
    </row>
    <row r="12" spans="1:15" ht="12.75">
      <c r="A12" s="234" t="s">
        <v>24</v>
      </c>
      <c r="B12" s="142"/>
      <c r="C12" s="215">
        <v>0</v>
      </c>
      <c r="D12" s="151"/>
      <c r="E12" s="215">
        <v>0</v>
      </c>
      <c r="F12" s="151"/>
      <c r="G12" s="215">
        <v>0</v>
      </c>
      <c r="H12" s="151"/>
      <c r="I12" s="215">
        <v>0</v>
      </c>
      <c r="J12" s="151"/>
      <c r="K12" s="215">
        <v>0</v>
      </c>
      <c r="L12" s="151"/>
      <c r="M12" s="150">
        <f>SUM(C12:K12)</f>
        <v>0</v>
      </c>
      <c r="O12" s="104"/>
    </row>
    <row r="13" spans="1:15" ht="12.75">
      <c r="A13" s="234" t="s">
        <v>25</v>
      </c>
      <c r="B13" s="142"/>
      <c r="C13" s="215">
        <v>0</v>
      </c>
      <c r="D13" s="151"/>
      <c r="E13" s="215">
        <v>0</v>
      </c>
      <c r="F13" s="151"/>
      <c r="G13" s="215">
        <v>0</v>
      </c>
      <c r="H13" s="151"/>
      <c r="I13" s="215">
        <v>0</v>
      </c>
      <c r="J13" s="151"/>
      <c r="K13" s="215">
        <v>0</v>
      </c>
      <c r="L13" s="151"/>
      <c r="M13" s="150">
        <f>SUM(C13:K13)</f>
        <v>0</v>
      </c>
      <c r="O13" s="104"/>
    </row>
    <row r="14" spans="1:24" s="121" customFormat="1" ht="12.75">
      <c r="A14" s="233" t="s">
        <v>208</v>
      </c>
      <c r="B14" s="152"/>
      <c r="C14" s="150">
        <f>SUM(C10:C13)</f>
        <v>0</v>
      </c>
      <c r="D14" s="99"/>
      <c r="E14" s="150">
        <f>SUM(E10:E13)</f>
        <v>0</v>
      </c>
      <c r="F14" s="99"/>
      <c r="G14" s="150">
        <f>SUM(G10:G13)</f>
        <v>0</v>
      </c>
      <c r="H14" s="99"/>
      <c r="I14" s="150">
        <f>SUM(I10:I13)</f>
        <v>0</v>
      </c>
      <c r="J14" s="99"/>
      <c r="K14" s="150">
        <f>SUM(K10:K13)</f>
        <v>0</v>
      </c>
      <c r="L14" s="99"/>
      <c r="M14" s="150">
        <f>SUM(M10:M13)</f>
        <v>0</v>
      </c>
      <c r="N14" s="282"/>
      <c r="O14" s="104"/>
      <c r="P14" s="104"/>
      <c r="Q14" s="104"/>
      <c r="R14" s="104"/>
      <c r="S14" s="104"/>
      <c r="T14" s="104"/>
      <c r="U14" s="104"/>
      <c r="V14" s="104"/>
      <c r="W14" s="104"/>
      <c r="X14" s="104"/>
    </row>
    <row r="15" spans="1:15" ht="12.75">
      <c r="A15" s="241"/>
      <c r="B15" s="142"/>
      <c r="C15" s="151"/>
      <c r="D15" s="151"/>
      <c r="E15" s="151"/>
      <c r="F15" s="151"/>
      <c r="G15" s="151"/>
      <c r="H15" s="151"/>
      <c r="I15" s="151"/>
      <c r="J15" s="151"/>
      <c r="K15" s="151"/>
      <c r="L15" s="151"/>
      <c r="M15" s="99"/>
      <c r="O15" s="104"/>
    </row>
    <row r="16" spans="1:15" ht="12.75">
      <c r="A16" s="233" t="s">
        <v>209</v>
      </c>
      <c r="B16" s="142"/>
      <c r="C16" s="151"/>
      <c r="D16" s="151"/>
      <c r="E16" s="151"/>
      <c r="F16" s="151"/>
      <c r="G16" s="151"/>
      <c r="H16" s="151"/>
      <c r="I16" s="151"/>
      <c r="J16" s="151"/>
      <c r="K16" s="151"/>
      <c r="L16" s="151"/>
      <c r="M16" s="99"/>
      <c r="O16" s="104"/>
    </row>
    <row r="17" spans="1:15" ht="12.75">
      <c r="A17" s="234" t="s">
        <v>206</v>
      </c>
      <c r="B17" s="142"/>
      <c r="C17" s="214">
        <v>0</v>
      </c>
      <c r="D17" s="147"/>
      <c r="E17" s="214">
        <v>0</v>
      </c>
      <c r="F17" s="147"/>
      <c r="G17" s="214">
        <v>0</v>
      </c>
      <c r="H17" s="148"/>
      <c r="I17" s="214">
        <v>0</v>
      </c>
      <c r="J17" s="149"/>
      <c r="K17" s="214">
        <v>0</v>
      </c>
      <c r="L17" s="142"/>
      <c r="M17" s="150">
        <f>SUM(C17:K17)</f>
        <v>0</v>
      </c>
      <c r="O17" s="104"/>
    </row>
    <row r="18" spans="1:15" ht="12.75">
      <c r="A18" s="234" t="s">
        <v>23</v>
      </c>
      <c r="B18" s="142"/>
      <c r="C18" s="215">
        <v>0</v>
      </c>
      <c r="D18" s="151"/>
      <c r="E18" s="215">
        <v>0</v>
      </c>
      <c r="F18" s="151"/>
      <c r="G18" s="215">
        <v>0</v>
      </c>
      <c r="H18" s="151"/>
      <c r="I18" s="215">
        <v>0</v>
      </c>
      <c r="J18" s="151"/>
      <c r="K18" s="215">
        <v>0</v>
      </c>
      <c r="L18" s="149"/>
      <c r="M18" s="150">
        <f>SUM(C18:K18)</f>
        <v>0</v>
      </c>
      <c r="O18" s="104"/>
    </row>
    <row r="19" spans="1:15" ht="12.75">
      <c r="A19" s="234" t="s">
        <v>24</v>
      </c>
      <c r="B19" s="142"/>
      <c r="C19" s="215">
        <v>0</v>
      </c>
      <c r="D19" s="151"/>
      <c r="E19" s="215">
        <v>0</v>
      </c>
      <c r="F19" s="151"/>
      <c r="G19" s="215">
        <v>0</v>
      </c>
      <c r="H19" s="151"/>
      <c r="I19" s="215">
        <v>0</v>
      </c>
      <c r="J19" s="151"/>
      <c r="K19" s="215">
        <v>0</v>
      </c>
      <c r="L19" s="151"/>
      <c r="M19" s="150">
        <f>SUM(C19:K19)</f>
        <v>0</v>
      </c>
      <c r="O19" s="104"/>
    </row>
    <row r="20" spans="1:15" ht="12.75">
      <c r="A20" s="234" t="s">
        <v>25</v>
      </c>
      <c r="B20" s="142"/>
      <c r="C20" s="215">
        <v>0</v>
      </c>
      <c r="D20" s="151"/>
      <c r="E20" s="215">
        <v>0</v>
      </c>
      <c r="F20" s="151"/>
      <c r="G20" s="215">
        <v>0</v>
      </c>
      <c r="H20" s="151"/>
      <c r="I20" s="215">
        <v>0</v>
      </c>
      <c r="J20" s="151"/>
      <c r="K20" s="215">
        <v>0</v>
      </c>
      <c r="L20" s="151"/>
      <c r="M20" s="150">
        <f>SUM(C20:K20)</f>
        <v>0</v>
      </c>
      <c r="O20" s="104"/>
    </row>
    <row r="21" spans="1:15" ht="12.75">
      <c r="A21" s="233" t="s">
        <v>210</v>
      </c>
      <c r="B21" s="142"/>
      <c r="C21" s="150">
        <f>SUM(C17:C20)</f>
        <v>0</v>
      </c>
      <c r="D21" s="99"/>
      <c r="E21" s="150">
        <f>SUM(E17:E20)</f>
        <v>0</v>
      </c>
      <c r="F21" s="99"/>
      <c r="G21" s="150">
        <f>SUM(G17:G20)</f>
        <v>0</v>
      </c>
      <c r="H21" s="99"/>
      <c r="I21" s="150">
        <f>SUM(I17:I20)</f>
        <v>0</v>
      </c>
      <c r="J21" s="99"/>
      <c r="K21" s="150">
        <f>SUM(K17:K20)</f>
        <v>0</v>
      </c>
      <c r="L21" s="99"/>
      <c r="M21" s="150">
        <f>SUM(M17:M20)</f>
        <v>0</v>
      </c>
      <c r="O21" s="104"/>
    </row>
    <row r="22" spans="1:15" ht="12.75">
      <c r="A22" s="241"/>
      <c r="B22" s="142"/>
      <c r="C22" s="151"/>
      <c r="D22" s="151"/>
      <c r="E22" s="151"/>
      <c r="F22" s="151"/>
      <c r="G22" s="151"/>
      <c r="H22" s="151"/>
      <c r="I22" s="151"/>
      <c r="J22" s="151"/>
      <c r="K22" s="151"/>
      <c r="L22" s="151"/>
      <c r="M22" s="99"/>
      <c r="O22" s="104"/>
    </row>
    <row r="23" spans="1:15" ht="12.75">
      <c r="A23" s="233" t="s">
        <v>211</v>
      </c>
      <c r="B23" s="142"/>
      <c r="C23" s="151"/>
      <c r="D23" s="151"/>
      <c r="E23" s="151"/>
      <c r="F23" s="151"/>
      <c r="G23" s="151"/>
      <c r="H23" s="151"/>
      <c r="I23" s="151"/>
      <c r="J23" s="151"/>
      <c r="K23" s="151"/>
      <c r="L23" s="151"/>
      <c r="M23" s="99"/>
      <c r="O23" s="104"/>
    </row>
    <row r="24" spans="1:15" ht="12.75">
      <c r="A24" s="234" t="s">
        <v>206</v>
      </c>
      <c r="B24" s="142"/>
      <c r="C24" s="214">
        <v>0</v>
      </c>
      <c r="D24" s="147"/>
      <c r="E24" s="214">
        <v>0</v>
      </c>
      <c r="F24" s="147"/>
      <c r="G24" s="214">
        <v>0</v>
      </c>
      <c r="H24" s="148"/>
      <c r="I24" s="214">
        <v>0</v>
      </c>
      <c r="J24" s="149"/>
      <c r="K24" s="214">
        <v>0</v>
      </c>
      <c r="L24" s="142"/>
      <c r="M24" s="150">
        <f>SUM(C24:K24)</f>
        <v>0</v>
      </c>
      <c r="O24" s="104"/>
    </row>
    <row r="25" spans="1:15" ht="12.75">
      <c r="A25" s="234" t="s">
        <v>23</v>
      </c>
      <c r="B25" s="142"/>
      <c r="C25" s="215">
        <v>0</v>
      </c>
      <c r="D25" s="151"/>
      <c r="E25" s="215">
        <v>0</v>
      </c>
      <c r="F25" s="151"/>
      <c r="G25" s="215">
        <v>0</v>
      </c>
      <c r="H25" s="151"/>
      <c r="I25" s="215">
        <v>0</v>
      </c>
      <c r="J25" s="151"/>
      <c r="K25" s="215">
        <v>0</v>
      </c>
      <c r="L25" s="149"/>
      <c r="M25" s="150">
        <f>SUM(C25:K25)</f>
        <v>0</v>
      </c>
      <c r="O25" s="104"/>
    </row>
    <row r="26" spans="1:15" ht="12.75">
      <c r="A26" s="234" t="s">
        <v>24</v>
      </c>
      <c r="B26" s="142"/>
      <c r="C26" s="215">
        <v>0</v>
      </c>
      <c r="D26" s="151"/>
      <c r="E26" s="215">
        <v>0</v>
      </c>
      <c r="F26" s="151"/>
      <c r="G26" s="215">
        <v>0</v>
      </c>
      <c r="H26" s="151"/>
      <c r="I26" s="215">
        <v>0</v>
      </c>
      <c r="J26" s="151"/>
      <c r="K26" s="215">
        <v>0</v>
      </c>
      <c r="L26" s="151"/>
      <c r="M26" s="150">
        <f>SUM(C26:K26)</f>
        <v>0</v>
      </c>
      <c r="O26" s="104"/>
    </row>
    <row r="27" spans="1:15" ht="12.75">
      <c r="A27" s="234" t="s">
        <v>25</v>
      </c>
      <c r="B27" s="142"/>
      <c r="C27" s="215">
        <v>0</v>
      </c>
      <c r="D27" s="151"/>
      <c r="E27" s="215">
        <v>0</v>
      </c>
      <c r="F27" s="151"/>
      <c r="G27" s="215">
        <v>0</v>
      </c>
      <c r="H27" s="151"/>
      <c r="I27" s="215">
        <v>0</v>
      </c>
      <c r="J27" s="151"/>
      <c r="K27" s="215">
        <v>0</v>
      </c>
      <c r="L27" s="151"/>
      <c r="M27" s="150">
        <f>SUM(C27:K27)</f>
        <v>0</v>
      </c>
      <c r="O27" s="104"/>
    </row>
    <row r="28" spans="1:15" ht="12.75">
      <c r="A28" s="233" t="s">
        <v>212</v>
      </c>
      <c r="B28" s="142"/>
      <c r="C28" s="150">
        <f>SUM(C24:C27)</f>
        <v>0</v>
      </c>
      <c r="D28" s="99"/>
      <c r="E28" s="150">
        <f>SUM(E24:E27)</f>
        <v>0</v>
      </c>
      <c r="F28" s="99"/>
      <c r="G28" s="150">
        <f>SUM(G24:G27)</f>
        <v>0</v>
      </c>
      <c r="H28" s="99"/>
      <c r="I28" s="150">
        <f>SUM(I24:I27)</f>
        <v>0</v>
      </c>
      <c r="J28" s="99"/>
      <c r="K28" s="150">
        <f>SUM(K24:K27)</f>
        <v>0</v>
      </c>
      <c r="L28" s="99"/>
      <c r="M28" s="150">
        <f>SUM(M24:M27)</f>
        <v>0</v>
      </c>
      <c r="O28" s="104"/>
    </row>
    <row r="29" spans="1:15" ht="12.75">
      <c r="A29" s="241"/>
      <c r="B29" s="142"/>
      <c r="C29" s="151"/>
      <c r="D29" s="151"/>
      <c r="E29" s="151"/>
      <c r="F29" s="151"/>
      <c r="G29" s="151"/>
      <c r="H29" s="151"/>
      <c r="I29" s="151"/>
      <c r="J29" s="151"/>
      <c r="K29" s="151"/>
      <c r="L29" s="151"/>
      <c r="M29" s="99"/>
      <c r="O29" s="104"/>
    </row>
    <row r="30" spans="1:15" ht="12.75">
      <c r="A30" s="233" t="s">
        <v>213</v>
      </c>
      <c r="B30" s="142"/>
      <c r="C30" s="151"/>
      <c r="D30" s="151"/>
      <c r="E30" s="151"/>
      <c r="F30" s="151"/>
      <c r="G30" s="151"/>
      <c r="H30" s="151"/>
      <c r="I30" s="151"/>
      <c r="J30" s="151"/>
      <c r="K30" s="151"/>
      <c r="L30" s="151"/>
      <c r="M30" s="99"/>
      <c r="O30" s="104"/>
    </row>
    <row r="31" spans="1:15" ht="12.75">
      <c r="A31" s="234" t="s">
        <v>206</v>
      </c>
      <c r="B31" s="142"/>
      <c r="C31" s="214">
        <v>0</v>
      </c>
      <c r="D31" s="147"/>
      <c r="E31" s="214">
        <v>0</v>
      </c>
      <c r="F31" s="147"/>
      <c r="G31" s="214">
        <v>0</v>
      </c>
      <c r="H31" s="148"/>
      <c r="I31" s="214">
        <v>0</v>
      </c>
      <c r="J31" s="149"/>
      <c r="K31" s="214">
        <v>0</v>
      </c>
      <c r="L31" s="142"/>
      <c r="M31" s="150">
        <f>SUM(C31:K31)</f>
        <v>0</v>
      </c>
      <c r="O31" s="104"/>
    </row>
    <row r="32" spans="1:15" ht="12.75">
      <c r="A32" s="234" t="s">
        <v>23</v>
      </c>
      <c r="B32" s="142"/>
      <c r="C32" s="215">
        <v>0</v>
      </c>
      <c r="D32" s="151"/>
      <c r="E32" s="215">
        <v>0</v>
      </c>
      <c r="F32" s="151"/>
      <c r="G32" s="215">
        <v>0</v>
      </c>
      <c r="H32" s="151"/>
      <c r="I32" s="215">
        <v>0</v>
      </c>
      <c r="J32" s="151"/>
      <c r="K32" s="215">
        <v>0</v>
      </c>
      <c r="L32" s="149"/>
      <c r="M32" s="150">
        <f>SUM(C32:K32)</f>
        <v>0</v>
      </c>
      <c r="O32" s="104"/>
    </row>
    <row r="33" spans="1:15" ht="12.75">
      <c r="A33" s="234" t="s">
        <v>24</v>
      </c>
      <c r="B33" s="142"/>
      <c r="C33" s="215">
        <v>0</v>
      </c>
      <c r="D33" s="151"/>
      <c r="E33" s="215">
        <v>0</v>
      </c>
      <c r="F33" s="151"/>
      <c r="G33" s="215">
        <v>0</v>
      </c>
      <c r="H33" s="151"/>
      <c r="I33" s="215">
        <v>0</v>
      </c>
      <c r="J33" s="151"/>
      <c r="K33" s="215">
        <v>0</v>
      </c>
      <c r="L33" s="151"/>
      <c r="M33" s="150">
        <f>SUM(C33:K33)</f>
        <v>0</v>
      </c>
      <c r="O33" s="104"/>
    </row>
    <row r="34" spans="1:15" ht="12.75">
      <c r="A34" s="234" t="s">
        <v>25</v>
      </c>
      <c r="B34" s="142"/>
      <c r="C34" s="215">
        <v>0</v>
      </c>
      <c r="D34" s="151"/>
      <c r="E34" s="215">
        <v>0</v>
      </c>
      <c r="F34" s="151"/>
      <c r="G34" s="215">
        <v>0</v>
      </c>
      <c r="H34" s="151"/>
      <c r="I34" s="215">
        <v>0</v>
      </c>
      <c r="J34" s="151"/>
      <c r="K34" s="215">
        <v>0</v>
      </c>
      <c r="L34" s="151"/>
      <c r="M34" s="150">
        <f>SUM(C34:K34)</f>
        <v>0</v>
      </c>
      <c r="O34" s="104"/>
    </row>
    <row r="35" spans="1:15" ht="12.75">
      <c r="A35" s="233" t="s">
        <v>214</v>
      </c>
      <c r="B35" s="142"/>
      <c r="C35" s="150">
        <f>SUM(C31:C34)</f>
        <v>0</v>
      </c>
      <c r="D35" s="99"/>
      <c r="E35" s="150">
        <f>SUM(E31:E34)</f>
        <v>0</v>
      </c>
      <c r="F35" s="99"/>
      <c r="G35" s="150">
        <f>SUM(G31:G34)</f>
        <v>0</v>
      </c>
      <c r="H35" s="99"/>
      <c r="I35" s="150">
        <f>SUM(I31:I34)</f>
        <v>0</v>
      </c>
      <c r="J35" s="99"/>
      <c r="K35" s="150">
        <f>SUM(K31:K34)</f>
        <v>0</v>
      </c>
      <c r="L35" s="99"/>
      <c r="M35" s="150">
        <f>SUM(M31:M34)</f>
        <v>0</v>
      </c>
      <c r="O35" s="104"/>
    </row>
    <row r="36" spans="1:15" ht="12.75">
      <c r="A36" s="241"/>
      <c r="B36" s="142"/>
      <c r="C36" s="151"/>
      <c r="D36" s="151"/>
      <c r="E36" s="151"/>
      <c r="F36" s="151"/>
      <c r="G36" s="151"/>
      <c r="H36" s="151"/>
      <c r="I36" s="151"/>
      <c r="J36" s="151"/>
      <c r="K36" s="151"/>
      <c r="L36" s="151"/>
      <c r="M36" s="99"/>
      <c r="O36" s="104"/>
    </row>
    <row r="37" spans="1:15" ht="12.75">
      <c r="A37" s="233" t="s">
        <v>215</v>
      </c>
      <c r="B37" s="142"/>
      <c r="C37" s="151"/>
      <c r="D37" s="151"/>
      <c r="E37" s="151"/>
      <c r="F37" s="151"/>
      <c r="G37" s="151"/>
      <c r="H37" s="151"/>
      <c r="I37" s="151"/>
      <c r="J37" s="151"/>
      <c r="K37" s="151"/>
      <c r="L37" s="151"/>
      <c r="M37" s="99"/>
      <c r="O37" s="104"/>
    </row>
    <row r="38" spans="1:15" ht="12.75">
      <c r="A38" s="234" t="s">
        <v>206</v>
      </c>
      <c r="B38" s="142"/>
      <c r="C38" s="214">
        <v>0</v>
      </c>
      <c r="D38" s="147"/>
      <c r="E38" s="214">
        <v>0</v>
      </c>
      <c r="F38" s="147"/>
      <c r="G38" s="214">
        <v>0</v>
      </c>
      <c r="H38" s="148"/>
      <c r="I38" s="214">
        <v>0</v>
      </c>
      <c r="J38" s="149"/>
      <c r="K38" s="214">
        <v>0</v>
      </c>
      <c r="L38" s="142"/>
      <c r="M38" s="150">
        <f>SUM(C38:K38)</f>
        <v>0</v>
      </c>
      <c r="O38" s="104"/>
    </row>
    <row r="39" spans="1:15" ht="12.75">
      <c r="A39" s="234" t="s">
        <v>23</v>
      </c>
      <c r="B39" s="142"/>
      <c r="C39" s="215">
        <v>0</v>
      </c>
      <c r="D39" s="151"/>
      <c r="E39" s="215">
        <v>0</v>
      </c>
      <c r="F39" s="151"/>
      <c r="G39" s="215">
        <v>0</v>
      </c>
      <c r="H39" s="151"/>
      <c r="I39" s="215">
        <v>0</v>
      </c>
      <c r="J39" s="151"/>
      <c r="K39" s="215">
        <v>0</v>
      </c>
      <c r="L39" s="149"/>
      <c r="M39" s="150">
        <f>SUM(C39:K39)</f>
        <v>0</v>
      </c>
      <c r="O39" s="104"/>
    </row>
    <row r="40" spans="1:15" ht="12.75">
      <c r="A40" s="234" t="s">
        <v>24</v>
      </c>
      <c r="B40" s="142"/>
      <c r="C40" s="215">
        <v>0</v>
      </c>
      <c r="D40" s="151"/>
      <c r="E40" s="215">
        <v>0</v>
      </c>
      <c r="F40" s="151"/>
      <c r="G40" s="215">
        <v>0</v>
      </c>
      <c r="H40" s="151"/>
      <c r="I40" s="215">
        <v>0</v>
      </c>
      <c r="J40" s="151"/>
      <c r="K40" s="215">
        <v>0</v>
      </c>
      <c r="L40" s="151"/>
      <c r="M40" s="150">
        <f>SUM(C40:K40)</f>
        <v>0</v>
      </c>
      <c r="O40" s="104"/>
    </row>
    <row r="41" spans="1:15" ht="12.75">
      <c r="A41" s="234" t="s">
        <v>25</v>
      </c>
      <c r="B41" s="142"/>
      <c r="C41" s="215">
        <v>0</v>
      </c>
      <c r="D41" s="151"/>
      <c r="E41" s="215">
        <v>0</v>
      </c>
      <c r="F41" s="151"/>
      <c r="G41" s="215">
        <v>0</v>
      </c>
      <c r="H41" s="151"/>
      <c r="I41" s="215">
        <v>0</v>
      </c>
      <c r="J41" s="151"/>
      <c r="K41" s="215">
        <v>0</v>
      </c>
      <c r="L41" s="151"/>
      <c r="M41" s="150">
        <f>SUM(C41:K41)</f>
        <v>0</v>
      </c>
      <c r="O41" s="104"/>
    </row>
    <row r="42" spans="1:15" ht="12.75">
      <c r="A42" s="233" t="s">
        <v>216</v>
      </c>
      <c r="B42" s="142"/>
      <c r="C42" s="150">
        <f>SUM(C38:C41)</f>
        <v>0</v>
      </c>
      <c r="D42" s="99"/>
      <c r="E42" s="150">
        <f>SUM(E38:E41)</f>
        <v>0</v>
      </c>
      <c r="F42" s="99"/>
      <c r="G42" s="150">
        <f>SUM(G38:G41)</f>
        <v>0</v>
      </c>
      <c r="H42" s="99"/>
      <c r="I42" s="150">
        <f>SUM(I38:I41)</f>
        <v>0</v>
      </c>
      <c r="J42" s="99"/>
      <c r="K42" s="150">
        <f>SUM(K38:K41)</f>
        <v>0</v>
      </c>
      <c r="L42" s="99"/>
      <c r="M42" s="150">
        <f>SUM(M38:M41)</f>
        <v>0</v>
      </c>
      <c r="O42" s="104"/>
    </row>
    <row r="43" spans="1:15" ht="12.75">
      <c r="A43" s="241"/>
      <c r="B43" s="142"/>
      <c r="C43" s="151"/>
      <c r="D43" s="151"/>
      <c r="E43" s="151"/>
      <c r="F43" s="151"/>
      <c r="G43" s="151"/>
      <c r="H43" s="151"/>
      <c r="I43" s="151"/>
      <c r="J43" s="151"/>
      <c r="K43" s="151"/>
      <c r="L43" s="151"/>
      <c r="M43" s="99"/>
      <c r="O43" s="104"/>
    </row>
    <row r="44" spans="1:15" ht="12.75">
      <c r="A44" s="233" t="s">
        <v>219</v>
      </c>
      <c r="B44" s="142"/>
      <c r="C44" s="151"/>
      <c r="D44" s="151"/>
      <c r="E44" s="151"/>
      <c r="F44" s="151"/>
      <c r="G44" s="151"/>
      <c r="H44" s="151"/>
      <c r="I44" s="151"/>
      <c r="J44" s="151"/>
      <c r="K44" s="151"/>
      <c r="L44" s="151"/>
      <c r="M44" s="99"/>
      <c r="O44" s="104"/>
    </row>
    <row r="45" spans="1:15" ht="12.75">
      <c r="A45" s="234" t="s">
        <v>206</v>
      </c>
      <c r="B45" s="142"/>
      <c r="C45" s="214">
        <v>0</v>
      </c>
      <c r="D45" s="147"/>
      <c r="E45" s="214">
        <v>0</v>
      </c>
      <c r="F45" s="147"/>
      <c r="G45" s="214">
        <v>0</v>
      </c>
      <c r="H45" s="148"/>
      <c r="I45" s="214">
        <v>0</v>
      </c>
      <c r="J45" s="149"/>
      <c r="K45" s="214">
        <v>0</v>
      </c>
      <c r="L45" s="142"/>
      <c r="M45" s="150">
        <f>SUM(C45:K45)</f>
        <v>0</v>
      </c>
      <c r="O45" s="104"/>
    </row>
    <row r="46" spans="1:15" ht="12.75">
      <c r="A46" s="234" t="s">
        <v>23</v>
      </c>
      <c r="B46" s="142"/>
      <c r="C46" s="215">
        <v>0</v>
      </c>
      <c r="D46" s="151"/>
      <c r="E46" s="215">
        <v>0</v>
      </c>
      <c r="F46" s="151"/>
      <c r="G46" s="215">
        <v>0</v>
      </c>
      <c r="H46" s="151"/>
      <c r="I46" s="215">
        <v>0</v>
      </c>
      <c r="J46" s="151"/>
      <c r="K46" s="215">
        <v>0</v>
      </c>
      <c r="L46" s="149"/>
      <c r="M46" s="150">
        <f>SUM(C46:K46)</f>
        <v>0</v>
      </c>
      <c r="O46" s="104"/>
    </row>
    <row r="47" spans="1:15" ht="12.75">
      <c r="A47" s="234" t="s">
        <v>24</v>
      </c>
      <c r="B47" s="142"/>
      <c r="C47" s="215">
        <v>0</v>
      </c>
      <c r="D47" s="151"/>
      <c r="E47" s="215">
        <v>0</v>
      </c>
      <c r="F47" s="151"/>
      <c r="G47" s="215">
        <v>0</v>
      </c>
      <c r="H47" s="151"/>
      <c r="I47" s="215">
        <v>0</v>
      </c>
      <c r="J47" s="151"/>
      <c r="K47" s="215">
        <v>0</v>
      </c>
      <c r="L47" s="151"/>
      <c r="M47" s="150">
        <f>SUM(C47:K47)</f>
        <v>0</v>
      </c>
      <c r="O47" s="104"/>
    </row>
    <row r="48" spans="1:15" ht="12.75">
      <c r="A48" s="234" t="s">
        <v>25</v>
      </c>
      <c r="B48" s="142"/>
      <c r="C48" s="215">
        <v>0</v>
      </c>
      <c r="D48" s="151"/>
      <c r="E48" s="215">
        <v>0</v>
      </c>
      <c r="F48" s="151"/>
      <c r="G48" s="215">
        <v>0</v>
      </c>
      <c r="H48" s="151"/>
      <c r="I48" s="215">
        <v>0</v>
      </c>
      <c r="J48" s="151"/>
      <c r="K48" s="215">
        <v>0</v>
      </c>
      <c r="L48" s="151"/>
      <c r="M48" s="150">
        <f>SUM(C48:K48)</f>
        <v>0</v>
      </c>
      <c r="O48" s="104"/>
    </row>
    <row r="49" spans="1:15" ht="12.75">
      <c r="A49" s="233" t="s">
        <v>216</v>
      </c>
      <c r="B49" s="142"/>
      <c r="C49" s="150">
        <f>SUM(C45:C48)</f>
        <v>0</v>
      </c>
      <c r="D49" s="99"/>
      <c r="E49" s="150">
        <f>SUM(E45:E48)</f>
        <v>0</v>
      </c>
      <c r="F49" s="99"/>
      <c r="G49" s="150">
        <f>SUM(G45:G48)</f>
        <v>0</v>
      </c>
      <c r="H49" s="99"/>
      <c r="I49" s="150">
        <f>SUM(I45:I48)</f>
        <v>0</v>
      </c>
      <c r="J49" s="99"/>
      <c r="K49" s="150">
        <f>SUM(K45:K48)</f>
        <v>0</v>
      </c>
      <c r="L49" s="99"/>
      <c r="M49" s="150">
        <f>SUM(M45:M48)</f>
        <v>0</v>
      </c>
      <c r="O49" s="104"/>
    </row>
    <row r="50" spans="1:15" ht="12.75">
      <c r="A50" s="241"/>
      <c r="B50" s="142"/>
      <c r="C50" s="151"/>
      <c r="D50" s="151"/>
      <c r="E50" s="151"/>
      <c r="F50" s="151"/>
      <c r="G50" s="151"/>
      <c r="H50" s="151"/>
      <c r="I50" s="151"/>
      <c r="J50" s="151"/>
      <c r="K50" s="151"/>
      <c r="L50" s="151"/>
      <c r="M50" s="99"/>
      <c r="O50" s="104"/>
    </row>
    <row r="51" spans="1:15" ht="12.75">
      <c r="A51" s="235" t="s">
        <v>27</v>
      </c>
      <c r="B51" s="142"/>
      <c r="C51" s="151"/>
      <c r="D51" s="151"/>
      <c r="E51" s="151"/>
      <c r="F51" s="151"/>
      <c r="G51" s="151"/>
      <c r="H51" s="151"/>
      <c r="I51" s="151"/>
      <c r="J51" s="151"/>
      <c r="K51" s="151"/>
      <c r="L51" s="151"/>
      <c r="M51" s="99"/>
      <c r="O51" s="104"/>
    </row>
    <row r="52" spans="1:15" ht="12.75">
      <c r="A52" s="234" t="s">
        <v>28</v>
      </c>
      <c r="B52" s="142"/>
      <c r="C52" s="214">
        <v>0</v>
      </c>
      <c r="D52" s="147"/>
      <c r="E52" s="214">
        <v>0</v>
      </c>
      <c r="F52" s="147"/>
      <c r="G52" s="214">
        <v>0</v>
      </c>
      <c r="H52" s="148"/>
      <c r="I52" s="214">
        <v>0</v>
      </c>
      <c r="J52" s="149"/>
      <c r="K52" s="214">
        <v>0</v>
      </c>
      <c r="L52" s="151"/>
      <c r="M52" s="150">
        <f aca="true" t="shared" si="0" ref="M52:M59">SUM(C52:K52)</f>
        <v>0</v>
      </c>
      <c r="O52" s="104"/>
    </row>
    <row r="53" spans="1:15" ht="12.75">
      <c r="A53" s="234" t="s">
        <v>29</v>
      </c>
      <c r="B53" s="142"/>
      <c r="C53" s="215">
        <v>0</v>
      </c>
      <c r="D53" s="151"/>
      <c r="E53" s="215">
        <v>0</v>
      </c>
      <c r="F53" s="151"/>
      <c r="G53" s="215">
        <v>0</v>
      </c>
      <c r="H53" s="151"/>
      <c r="I53" s="215">
        <v>0</v>
      </c>
      <c r="J53" s="151"/>
      <c r="K53" s="215">
        <v>0</v>
      </c>
      <c r="L53" s="151"/>
      <c r="M53" s="150">
        <f t="shared" si="0"/>
        <v>0</v>
      </c>
      <c r="O53" s="104"/>
    </row>
    <row r="54" spans="1:15" ht="12.75">
      <c r="A54" s="234" t="s">
        <v>30</v>
      </c>
      <c r="B54" s="142"/>
      <c r="C54" s="215">
        <v>0</v>
      </c>
      <c r="D54" s="151"/>
      <c r="E54" s="215">
        <v>0</v>
      </c>
      <c r="F54" s="151"/>
      <c r="G54" s="215">
        <v>0</v>
      </c>
      <c r="H54" s="151"/>
      <c r="I54" s="215">
        <v>0</v>
      </c>
      <c r="J54" s="151"/>
      <c r="K54" s="215">
        <v>0</v>
      </c>
      <c r="L54" s="151"/>
      <c r="M54" s="150">
        <f t="shared" si="0"/>
        <v>0</v>
      </c>
      <c r="O54" s="104"/>
    </row>
    <row r="55" spans="1:24" s="284" customFormat="1" ht="12.75">
      <c r="A55" s="236" t="s">
        <v>31</v>
      </c>
      <c r="B55" s="155"/>
      <c r="C55" s="215">
        <v>0</v>
      </c>
      <c r="D55" s="151"/>
      <c r="E55" s="215">
        <v>0</v>
      </c>
      <c r="F55" s="151"/>
      <c r="G55" s="215">
        <v>0</v>
      </c>
      <c r="H55" s="151"/>
      <c r="I55" s="215">
        <v>0</v>
      </c>
      <c r="J55" s="151"/>
      <c r="K55" s="215">
        <v>0</v>
      </c>
      <c r="L55" s="156"/>
      <c r="M55" s="150">
        <f t="shared" si="0"/>
        <v>0</v>
      </c>
      <c r="N55" s="283"/>
      <c r="O55" s="104"/>
      <c r="P55" s="104"/>
      <c r="Q55" s="104"/>
      <c r="R55" s="104"/>
      <c r="S55" s="104"/>
      <c r="T55" s="104"/>
      <c r="U55" s="104"/>
      <c r="V55" s="104"/>
      <c r="W55" s="104"/>
      <c r="X55" s="104"/>
    </row>
    <row r="56" spans="1:15" ht="12.75">
      <c r="A56" s="234" t="s">
        <v>32</v>
      </c>
      <c r="B56" s="142"/>
      <c r="C56" s="215">
        <v>0</v>
      </c>
      <c r="D56" s="151"/>
      <c r="E56" s="215">
        <v>0</v>
      </c>
      <c r="F56" s="151"/>
      <c r="G56" s="215">
        <v>0</v>
      </c>
      <c r="H56" s="151"/>
      <c r="I56" s="215">
        <v>0</v>
      </c>
      <c r="J56" s="151"/>
      <c r="K56" s="215">
        <v>0</v>
      </c>
      <c r="L56" s="151"/>
      <c r="M56" s="150">
        <f t="shared" si="0"/>
        <v>0</v>
      </c>
      <c r="O56" s="104"/>
    </row>
    <row r="57" spans="1:15" ht="12.75">
      <c r="A57" s="234" t="s">
        <v>33</v>
      </c>
      <c r="B57" s="142"/>
      <c r="C57" s="215">
        <v>0</v>
      </c>
      <c r="D57" s="151"/>
      <c r="E57" s="215">
        <v>0</v>
      </c>
      <c r="F57" s="151"/>
      <c r="G57" s="215">
        <v>0</v>
      </c>
      <c r="H57" s="151"/>
      <c r="I57" s="215">
        <v>0</v>
      </c>
      <c r="J57" s="151"/>
      <c r="K57" s="215">
        <v>0</v>
      </c>
      <c r="L57" s="151"/>
      <c r="M57" s="150">
        <f t="shared" si="0"/>
        <v>0</v>
      </c>
      <c r="O57" s="104"/>
    </row>
    <row r="58" spans="1:15" ht="12.75">
      <c r="A58" s="234" t="s">
        <v>25</v>
      </c>
      <c r="B58" s="142"/>
      <c r="C58" s="215">
        <v>0</v>
      </c>
      <c r="D58" s="151"/>
      <c r="E58" s="215">
        <v>0</v>
      </c>
      <c r="F58" s="151"/>
      <c r="G58" s="215">
        <v>0</v>
      </c>
      <c r="H58" s="151"/>
      <c r="I58" s="215">
        <v>0</v>
      </c>
      <c r="J58" s="151"/>
      <c r="K58" s="215">
        <v>0</v>
      </c>
      <c r="L58" s="151"/>
      <c r="M58" s="150">
        <f t="shared" si="0"/>
        <v>0</v>
      </c>
      <c r="O58" s="104"/>
    </row>
    <row r="59" spans="1:24" s="121" customFormat="1" ht="12.75">
      <c r="A59" s="235" t="s">
        <v>34</v>
      </c>
      <c r="B59" s="152"/>
      <c r="C59" s="150">
        <f>SUM(C52:C58)</f>
        <v>0</v>
      </c>
      <c r="D59" s="99"/>
      <c r="E59" s="150">
        <f>SUM(E52:E58)</f>
        <v>0</v>
      </c>
      <c r="F59" s="99"/>
      <c r="G59" s="150">
        <f>SUM(G52:G58)</f>
        <v>0</v>
      </c>
      <c r="H59" s="99"/>
      <c r="I59" s="150">
        <f>SUM(I52:I58)</f>
        <v>0</v>
      </c>
      <c r="J59" s="99"/>
      <c r="K59" s="150">
        <f>SUM(K52:K58)</f>
        <v>0</v>
      </c>
      <c r="L59" s="99"/>
      <c r="M59" s="150">
        <f t="shared" si="0"/>
        <v>0</v>
      </c>
      <c r="N59" s="282"/>
      <c r="O59" s="104"/>
      <c r="P59" s="104"/>
      <c r="Q59" s="104"/>
      <c r="R59" s="104"/>
      <c r="S59" s="104"/>
      <c r="T59" s="104"/>
      <c r="U59" s="104"/>
      <c r="V59" s="104"/>
      <c r="W59" s="104"/>
      <c r="X59" s="104"/>
    </row>
    <row r="60" spans="1:15" ht="12.75">
      <c r="A60" s="242"/>
      <c r="B60" s="142"/>
      <c r="C60" s="151"/>
      <c r="D60" s="151"/>
      <c r="E60" s="151"/>
      <c r="F60" s="151"/>
      <c r="G60" s="151"/>
      <c r="H60" s="151"/>
      <c r="I60" s="151"/>
      <c r="J60" s="151"/>
      <c r="K60" s="151"/>
      <c r="L60" s="151"/>
      <c r="M60" s="99"/>
      <c r="O60" s="104"/>
    </row>
    <row r="61" spans="1:15" ht="12.75">
      <c r="A61" s="235" t="s">
        <v>35</v>
      </c>
      <c r="B61" s="142"/>
      <c r="C61" s="151"/>
      <c r="D61" s="151"/>
      <c r="E61" s="151"/>
      <c r="F61" s="151"/>
      <c r="G61" s="151"/>
      <c r="H61" s="151"/>
      <c r="I61" s="151"/>
      <c r="J61" s="151"/>
      <c r="K61" s="151"/>
      <c r="L61" s="151"/>
      <c r="M61" s="99"/>
      <c r="O61" s="104"/>
    </row>
    <row r="62" spans="1:15" ht="12.75">
      <c r="A62" s="236" t="s">
        <v>36</v>
      </c>
      <c r="B62" s="142"/>
      <c r="C62" s="214">
        <v>0</v>
      </c>
      <c r="D62" s="147"/>
      <c r="E62" s="214">
        <v>0</v>
      </c>
      <c r="F62" s="147"/>
      <c r="G62" s="214">
        <v>0</v>
      </c>
      <c r="H62" s="148"/>
      <c r="I62" s="214">
        <v>0</v>
      </c>
      <c r="J62" s="149"/>
      <c r="K62" s="214">
        <v>0</v>
      </c>
      <c r="L62" s="151"/>
      <c r="M62" s="150">
        <f aca="true" t="shared" si="1" ref="M62:M68">SUM(C62:K62)</f>
        <v>0</v>
      </c>
      <c r="O62" s="104"/>
    </row>
    <row r="63" spans="1:24" s="284" customFormat="1" ht="12.75">
      <c r="A63" s="236" t="s">
        <v>37</v>
      </c>
      <c r="B63" s="155"/>
      <c r="C63" s="215">
        <v>0</v>
      </c>
      <c r="D63" s="151"/>
      <c r="E63" s="215">
        <v>0</v>
      </c>
      <c r="F63" s="151"/>
      <c r="G63" s="215">
        <v>0</v>
      </c>
      <c r="H63" s="151"/>
      <c r="I63" s="215">
        <v>0</v>
      </c>
      <c r="J63" s="151"/>
      <c r="K63" s="215">
        <v>0</v>
      </c>
      <c r="L63" s="156"/>
      <c r="M63" s="150">
        <f t="shared" si="1"/>
        <v>0</v>
      </c>
      <c r="N63" s="283"/>
      <c r="O63" s="104"/>
      <c r="P63" s="104"/>
      <c r="Q63" s="104"/>
      <c r="R63" s="104"/>
      <c r="S63" s="104"/>
      <c r="T63" s="104"/>
      <c r="U63" s="104"/>
      <c r="V63" s="104"/>
      <c r="W63" s="104"/>
      <c r="X63" s="104"/>
    </row>
    <row r="64" spans="1:24" s="284" customFormat="1" ht="12.75">
      <c r="A64" s="236" t="s">
        <v>38</v>
      </c>
      <c r="B64" s="155"/>
      <c r="C64" s="215">
        <v>0</v>
      </c>
      <c r="D64" s="151"/>
      <c r="E64" s="215">
        <v>0</v>
      </c>
      <c r="F64" s="151"/>
      <c r="G64" s="215">
        <v>0</v>
      </c>
      <c r="H64" s="151"/>
      <c r="I64" s="215">
        <v>0</v>
      </c>
      <c r="J64" s="151"/>
      <c r="K64" s="215">
        <v>0</v>
      </c>
      <c r="L64" s="156"/>
      <c r="M64" s="150">
        <f t="shared" si="1"/>
        <v>0</v>
      </c>
      <c r="N64" s="283"/>
      <c r="O64" s="104"/>
      <c r="P64" s="104"/>
      <c r="Q64" s="104"/>
      <c r="R64" s="104"/>
      <c r="S64" s="104"/>
      <c r="T64" s="104"/>
      <c r="U64" s="104"/>
      <c r="V64" s="104"/>
      <c r="W64" s="104"/>
      <c r="X64" s="104"/>
    </row>
    <row r="65" spans="1:24" s="284" customFormat="1" ht="12.75">
      <c r="A65" s="236" t="s">
        <v>39</v>
      </c>
      <c r="B65" s="155"/>
      <c r="C65" s="215">
        <v>0</v>
      </c>
      <c r="D65" s="151"/>
      <c r="E65" s="215">
        <v>0</v>
      </c>
      <c r="F65" s="151"/>
      <c r="G65" s="215">
        <v>0</v>
      </c>
      <c r="H65" s="151"/>
      <c r="I65" s="215">
        <v>0</v>
      </c>
      <c r="J65" s="151"/>
      <c r="K65" s="215">
        <v>0</v>
      </c>
      <c r="L65" s="156"/>
      <c r="M65" s="150">
        <f t="shared" si="1"/>
        <v>0</v>
      </c>
      <c r="N65" s="283"/>
      <c r="O65" s="104"/>
      <c r="P65" s="104"/>
      <c r="Q65" s="104"/>
      <c r="R65" s="104"/>
      <c r="S65" s="104"/>
      <c r="T65" s="104"/>
      <c r="U65" s="104"/>
      <c r="V65" s="104"/>
      <c r="W65" s="104"/>
      <c r="X65" s="104"/>
    </row>
    <row r="66" spans="1:24" s="284" customFormat="1" ht="12.75">
      <c r="A66" s="236" t="s">
        <v>40</v>
      </c>
      <c r="B66" s="155"/>
      <c r="C66" s="215">
        <v>0</v>
      </c>
      <c r="D66" s="151"/>
      <c r="E66" s="215">
        <v>0</v>
      </c>
      <c r="F66" s="151"/>
      <c r="G66" s="215">
        <v>0</v>
      </c>
      <c r="H66" s="151"/>
      <c r="I66" s="215">
        <v>0</v>
      </c>
      <c r="J66" s="151"/>
      <c r="K66" s="215">
        <v>0</v>
      </c>
      <c r="L66" s="156"/>
      <c r="M66" s="150">
        <f t="shared" si="1"/>
        <v>0</v>
      </c>
      <c r="N66" s="283"/>
      <c r="O66" s="104"/>
      <c r="P66" s="104"/>
      <c r="Q66" s="104"/>
      <c r="R66" s="104"/>
      <c r="S66" s="104"/>
      <c r="T66" s="104"/>
      <c r="U66" s="104"/>
      <c r="V66" s="104"/>
      <c r="W66" s="104"/>
      <c r="X66" s="104"/>
    </row>
    <row r="67" spans="1:24" s="284" customFormat="1" ht="12.75">
      <c r="A67" s="236" t="s">
        <v>25</v>
      </c>
      <c r="B67" s="155"/>
      <c r="C67" s="215">
        <v>0</v>
      </c>
      <c r="D67" s="151"/>
      <c r="E67" s="215">
        <v>0</v>
      </c>
      <c r="F67" s="151"/>
      <c r="G67" s="215">
        <v>0</v>
      </c>
      <c r="H67" s="151"/>
      <c r="I67" s="215">
        <v>0</v>
      </c>
      <c r="J67" s="151"/>
      <c r="K67" s="215">
        <v>0</v>
      </c>
      <c r="L67" s="156"/>
      <c r="M67" s="150">
        <f t="shared" si="1"/>
        <v>0</v>
      </c>
      <c r="N67" s="283"/>
      <c r="O67" s="104"/>
      <c r="P67" s="104"/>
      <c r="Q67" s="104"/>
      <c r="R67" s="104"/>
      <c r="S67" s="104"/>
      <c r="T67" s="104"/>
      <c r="U67" s="104"/>
      <c r="V67" s="104"/>
      <c r="W67" s="104"/>
      <c r="X67" s="104"/>
    </row>
    <row r="68" spans="1:24" s="121" customFormat="1" ht="12.75">
      <c r="A68" s="235" t="s">
        <v>41</v>
      </c>
      <c r="B68" s="152"/>
      <c r="C68" s="150">
        <f>SUM(C62:C67)</f>
        <v>0</v>
      </c>
      <c r="D68" s="99"/>
      <c r="E68" s="150">
        <f>SUM(E62:E67)</f>
        <v>0</v>
      </c>
      <c r="F68" s="99"/>
      <c r="G68" s="150">
        <f>SUM(G62:G67)</f>
        <v>0</v>
      </c>
      <c r="H68" s="99"/>
      <c r="I68" s="150">
        <f>SUM(I62:I67)</f>
        <v>0</v>
      </c>
      <c r="J68" s="99"/>
      <c r="K68" s="150">
        <f>SUM(K62:K67)</f>
        <v>0</v>
      </c>
      <c r="L68" s="99"/>
      <c r="M68" s="150">
        <f t="shared" si="1"/>
        <v>0</v>
      </c>
      <c r="N68" s="282"/>
      <c r="O68" s="104"/>
      <c r="P68" s="104"/>
      <c r="Q68" s="104"/>
      <c r="R68" s="104"/>
      <c r="S68" s="104"/>
      <c r="T68" s="104"/>
      <c r="U68" s="104"/>
      <c r="V68" s="104"/>
      <c r="W68" s="104"/>
      <c r="X68" s="104"/>
    </row>
    <row r="69" spans="1:15" ht="12.75">
      <c r="A69" s="243"/>
      <c r="B69" s="142"/>
      <c r="C69" s="151"/>
      <c r="D69" s="151"/>
      <c r="E69" s="151"/>
      <c r="F69" s="151"/>
      <c r="G69" s="151"/>
      <c r="H69" s="151"/>
      <c r="I69" s="151"/>
      <c r="J69" s="151"/>
      <c r="K69" s="151"/>
      <c r="L69" s="151"/>
      <c r="M69" s="99"/>
      <c r="O69" s="104"/>
    </row>
    <row r="70" spans="1:24" s="284" customFormat="1" ht="12.75">
      <c r="A70" s="235" t="s">
        <v>42</v>
      </c>
      <c r="B70" s="155"/>
      <c r="C70" s="156"/>
      <c r="D70" s="156"/>
      <c r="E70" s="156"/>
      <c r="F70" s="156"/>
      <c r="G70" s="156"/>
      <c r="H70" s="156"/>
      <c r="I70" s="156"/>
      <c r="J70" s="156"/>
      <c r="K70" s="156"/>
      <c r="L70" s="156"/>
      <c r="M70" s="99"/>
      <c r="N70" s="283"/>
      <c r="O70" s="104"/>
      <c r="P70" s="104"/>
      <c r="Q70" s="104"/>
      <c r="R70" s="104"/>
      <c r="S70" s="104"/>
      <c r="T70" s="104"/>
      <c r="U70" s="104"/>
      <c r="V70" s="104"/>
      <c r="W70" s="104"/>
      <c r="X70" s="104"/>
    </row>
    <row r="71" spans="1:24" s="284" customFormat="1" ht="12.75">
      <c r="A71" s="154" t="s">
        <v>43</v>
      </c>
      <c r="B71" s="155"/>
      <c r="C71" s="214">
        <v>0</v>
      </c>
      <c r="D71" s="147"/>
      <c r="E71" s="214">
        <v>0</v>
      </c>
      <c r="F71" s="147"/>
      <c r="G71" s="214">
        <v>0</v>
      </c>
      <c r="H71" s="148"/>
      <c r="I71" s="214">
        <v>0</v>
      </c>
      <c r="J71" s="149"/>
      <c r="K71" s="214">
        <v>0</v>
      </c>
      <c r="L71" s="156"/>
      <c r="M71" s="150">
        <f>SUM(C71:K71)</f>
        <v>0</v>
      </c>
      <c r="N71" s="283"/>
      <c r="O71" s="104"/>
      <c r="P71" s="104"/>
      <c r="Q71" s="104"/>
      <c r="R71" s="104"/>
      <c r="S71" s="104"/>
      <c r="T71" s="104"/>
      <c r="U71" s="104"/>
      <c r="V71" s="104"/>
      <c r="W71" s="104"/>
      <c r="X71" s="104"/>
    </row>
    <row r="72" spans="1:24" s="284" customFormat="1" ht="12.75">
      <c r="A72" s="154" t="s">
        <v>44</v>
      </c>
      <c r="B72" s="155"/>
      <c r="C72" s="215">
        <v>0</v>
      </c>
      <c r="D72" s="151"/>
      <c r="E72" s="215">
        <v>0</v>
      </c>
      <c r="F72" s="151"/>
      <c r="G72" s="215">
        <v>0</v>
      </c>
      <c r="H72" s="151"/>
      <c r="I72" s="215">
        <v>0</v>
      </c>
      <c r="J72" s="151"/>
      <c r="K72" s="215">
        <v>0</v>
      </c>
      <c r="L72" s="156"/>
      <c r="M72" s="150">
        <f>SUM(C72:K72)</f>
        <v>0</v>
      </c>
      <c r="N72" s="283"/>
      <c r="O72" s="104"/>
      <c r="P72" s="104"/>
      <c r="Q72" s="104"/>
      <c r="R72" s="104"/>
      <c r="S72" s="104"/>
      <c r="T72" s="104"/>
      <c r="U72" s="104"/>
      <c r="V72" s="104"/>
      <c r="W72" s="104"/>
      <c r="X72" s="104"/>
    </row>
    <row r="73" spans="1:24" s="284" customFormat="1" ht="12.75">
      <c r="A73" s="154" t="s">
        <v>45</v>
      </c>
      <c r="B73" s="155"/>
      <c r="C73" s="215">
        <v>0</v>
      </c>
      <c r="D73" s="151"/>
      <c r="E73" s="215">
        <v>0</v>
      </c>
      <c r="F73" s="151"/>
      <c r="G73" s="215">
        <v>0</v>
      </c>
      <c r="H73" s="151"/>
      <c r="I73" s="215">
        <v>0</v>
      </c>
      <c r="J73" s="151"/>
      <c r="K73" s="215">
        <v>0</v>
      </c>
      <c r="L73" s="156"/>
      <c r="M73" s="150">
        <f>SUM(C73:K73)</f>
        <v>0</v>
      </c>
      <c r="N73" s="283"/>
      <c r="O73" s="104"/>
      <c r="P73" s="104"/>
      <c r="Q73" s="104"/>
      <c r="R73" s="104"/>
      <c r="S73" s="104"/>
      <c r="T73" s="104"/>
      <c r="U73" s="104"/>
      <c r="V73" s="104"/>
      <c r="W73" s="104"/>
      <c r="X73" s="104"/>
    </row>
    <row r="74" spans="1:24" s="284" customFormat="1" ht="12.75">
      <c r="A74" s="154" t="s">
        <v>25</v>
      </c>
      <c r="B74" s="155"/>
      <c r="C74" s="215">
        <v>0</v>
      </c>
      <c r="D74" s="151"/>
      <c r="E74" s="215">
        <v>0</v>
      </c>
      <c r="F74" s="151"/>
      <c r="G74" s="215">
        <v>0</v>
      </c>
      <c r="H74" s="151"/>
      <c r="I74" s="215">
        <v>0</v>
      </c>
      <c r="J74" s="151"/>
      <c r="K74" s="215">
        <v>0</v>
      </c>
      <c r="L74" s="156"/>
      <c r="M74" s="150">
        <f>SUM(C74:K74)</f>
        <v>0</v>
      </c>
      <c r="N74" s="283"/>
      <c r="O74" s="104"/>
      <c r="P74" s="104"/>
      <c r="Q74" s="104"/>
      <c r="R74" s="104"/>
      <c r="S74" s="104"/>
      <c r="T74" s="104"/>
      <c r="U74" s="104"/>
      <c r="V74" s="104"/>
      <c r="W74" s="104"/>
      <c r="X74" s="104"/>
    </row>
    <row r="75" spans="1:24" s="286" customFormat="1" ht="12.75">
      <c r="A75" s="153" t="s">
        <v>46</v>
      </c>
      <c r="B75" s="152"/>
      <c r="C75" s="150">
        <f>SUM(C71:C74)</f>
        <v>0</v>
      </c>
      <c r="D75" s="99"/>
      <c r="E75" s="150">
        <f>SUM(E71:E74)</f>
        <v>0</v>
      </c>
      <c r="F75" s="99"/>
      <c r="G75" s="150">
        <f>SUM(G71:G74)</f>
        <v>0</v>
      </c>
      <c r="H75" s="99"/>
      <c r="I75" s="150">
        <f>SUM(I71:I74)</f>
        <v>0</v>
      </c>
      <c r="J75" s="99"/>
      <c r="K75" s="150">
        <f>SUM(K71:K74)</f>
        <v>0</v>
      </c>
      <c r="L75" s="99"/>
      <c r="M75" s="150">
        <f>SUM(C75:K75)</f>
        <v>0</v>
      </c>
      <c r="N75" s="285"/>
      <c r="O75" s="104"/>
      <c r="P75" s="104"/>
      <c r="Q75" s="104"/>
      <c r="R75" s="104"/>
      <c r="S75" s="104"/>
      <c r="T75" s="104"/>
      <c r="U75" s="104"/>
      <c r="V75" s="104"/>
      <c r="W75" s="104"/>
      <c r="X75" s="104"/>
    </row>
    <row r="76" spans="1:24" s="284" customFormat="1" ht="12.75">
      <c r="A76" s="158"/>
      <c r="B76" s="155"/>
      <c r="C76" s="156"/>
      <c r="D76" s="156"/>
      <c r="E76" s="156"/>
      <c r="F76" s="156"/>
      <c r="G76" s="156"/>
      <c r="H76" s="156"/>
      <c r="I76" s="156"/>
      <c r="J76" s="156"/>
      <c r="K76" s="156"/>
      <c r="L76" s="156"/>
      <c r="M76" s="99"/>
      <c r="N76" s="283"/>
      <c r="O76" s="104"/>
      <c r="P76" s="104"/>
      <c r="Q76" s="104"/>
      <c r="R76" s="104"/>
      <c r="S76" s="104"/>
      <c r="T76" s="104"/>
      <c r="U76" s="104"/>
      <c r="V76" s="104"/>
      <c r="W76" s="104"/>
      <c r="X76" s="104"/>
    </row>
    <row r="77" spans="1:15" ht="12.75">
      <c r="A77" s="153" t="s">
        <v>47</v>
      </c>
      <c r="B77" s="155"/>
      <c r="C77" s="156"/>
      <c r="D77" s="156"/>
      <c r="E77" s="156"/>
      <c r="F77" s="156"/>
      <c r="G77" s="156"/>
      <c r="H77" s="156"/>
      <c r="I77" s="156"/>
      <c r="J77" s="156"/>
      <c r="K77" s="156"/>
      <c r="L77" s="156"/>
      <c r="M77" s="99"/>
      <c r="O77" s="104"/>
    </row>
    <row r="78" spans="1:24" s="284" customFormat="1" ht="12.75">
      <c r="A78" s="154" t="s">
        <v>48</v>
      </c>
      <c r="B78" s="155"/>
      <c r="C78" s="214">
        <v>0</v>
      </c>
      <c r="D78" s="147"/>
      <c r="E78" s="214">
        <v>0</v>
      </c>
      <c r="F78" s="147"/>
      <c r="G78" s="214">
        <v>0</v>
      </c>
      <c r="H78" s="148"/>
      <c r="I78" s="214">
        <v>0</v>
      </c>
      <c r="J78" s="149"/>
      <c r="K78" s="214">
        <v>0</v>
      </c>
      <c r="L78" s="156"/>
      <c r="M78" s="150">
        <f aca="true" t="shared" si="2" ref="M78:M84">SUM(C78:K78)</f>
        <v>0</v>
      </c>
      <c r="N78" s="283"/>
      <c r="O78" s="104"/>
      <c r="P78" s="104"/>
      <c r="Q78" s="104"/>
      <c r="R78" s="104"/>
      <c r="S78" s="104"/>
      <c r="T78" s="104"/>
      <c r="U78" s="104"/>
      <c r="V78" s="104"/>
      <c r="W78" s="104"/>
      <c r="X78" s="104"/>
    </row>
    <row r="79" spans="1:15" ht="12.75">
      <c r="A79" s="154" t="s">
        <v>49</v>
      </c>
      <c r="B79" s="155"/>
      <c r="C79" s="215">
        <v>0</v>
      </c>
      <c r="D79" s="151"/>
      <c r="E79" s="215">
        <v>0</v>
      </c>
      <c r="F79" s="151"/>
      <c r="G79" s="215">
        <v>0</v>
      </c>
      <c r="H79" s="151"/>
      <c r="I79" s="215">
        <v>0</v>
      </c>
      <c r="J79" s="151"/>
      <c r="K79" s="215">
        <v>0</v>
      </c>
      <c r="L79" s="156"/>
      <c r="M79" s="150">
        <f t="shared" si="2"/>
        <v>0</v>
      </c>
      <c r="O79" s="104"/>
    </row>
    <row r="80" spans="1:15" ht="12.75">
      <c r="A80" s="154" t="s">
        <v>45</v>
      </c>
      <c r="B80" s="155"/>
      <c r="C80" s="215">
        <v>0</v>
      </c>
      <c r="D80" s="151"/>
      <c r="E80" s="215">
        <v>0</v>
      </c>
      <c r="F80" s="151"/>
      <c r="G80" s="215">
        <v>0</v>
      </c>
      <c r="H80" s="151"/>
      <c r="I80" s="215">
        <v>0</v>
      </c>
      <c r="J80" s="151"/>
      <c r="K80" s="215">
        <v>0</v>
      </c>
      <c r="L80" s="156"/>
      <c r="M80" s="150">
        <f t="shared" si="2"/>
        <v>0</v>
      </c>
      <c r="O80" s="104"/>
    </row>
    <row r="81" spans="1:15" ht="12.75">
      <c r="A81" s="154" t="s">
        <v>50</v>
      </c>
      <c r="B81" s="155"/>
      <c r="C81" s="215">
        <v>0</v>
      </c>
      <c r="D81" s="151"/>
      <c r="E81" s="215">
        <v>0</v>
      </c>
      <c r="F81" s="151"/>
      <c r="G81" s="215">
        <v>0</v>
      </c>
      <c r="H81" s="151"/>
      <c r="I81" s="215">
        <v>0</v>
      </c>
      <c r="J81" s="151"/>
      <c r="K81" s="215">
        <v>0</v>
      </c>
      <c r="L81" s="156"/>
      <c r="M81" s="150">
        <f t="shared" si="2"/>
        <v>0</v>
      </c>
      <c r="O81" s="104"/>
    </row>
    <row r="82" spans="1:15" ht="12.75">
      <c r="A82" s="154" t="s">
        <v>51</v>
      </c>
      <c r="B82" s="155"/>
      <c r="C82" s="215">
        <v>0</v>
      </c>
      <c r="D82" s="151"/>
      <c r="E82" s="215">
        <v>0</v>
      </c>
      <c r="F82" s="151"/>
      <c r="G82" s="215">
        <v>0</v>
      </c>
      <c r="H82" s="151"/>
      <c r="I82" s="215">
        <v>0</v>
      </c>
      <c r="J82" s="151"/>
      <c r="K82" s="215">
        <v>0</v>
      </c>
      <c r="L82" s="156"/>
      <c r="M82" s="150">
        <f t="shared" si="2"/>
        <v>0</v>
      </c>
      <c r="O82" s="104"/>
    </row>
    <row r="83" spans="1:24" s="121" customFormat="1" ht="12.75">
      <c r="A83" s="154" t="s">
        <v>25</v>
      </c>
      <c r="B83" s="152"/>
      <c r="C83" s="215">
        <v>0</v>
      </c>
      <c r="D83" s="151"/>
      <c r="E83" s="215">
        <v>0</v>
      </c>
      <c r="F83" s="151"/>
      <c r="G83" s="215">
        <v>0</v>
      </c>
      <c r="H83" s="151"/>
      <c r="I83" s="215">
        <v>0</v>
      </c>
      <c r="J83" s="151"/>
      <c r="K83" s="215">
        <v>0</v>
      </c>
      <c r="L83" s="99"/>
      <c r="M83" s="150">
        <f t="shared" si="2"/>
        <v>0</v>
      </c>
      <c r="N83" s="282"/>
      <c r="O83" s="104"/>
      <c r="P83" s="104"/>
      <c r="Q83" s="104"/>
      <c r="R83" s="104"/>
      <c r="S83" s="104"/>
      <c r="T83" s="104"/>
      <c r="U83" s="104"/>
      <c r="V83" s="104"/>
      <c r="W83" s="104"/>
      <c r="X83" s="104"/>
    </row>
    <row r="84" spans="1:24" s="121" customFormat="1" ht="12.75">
      <c r="A84" s="153" t="s">
        <v>52</v>
      </c>
      <c r="B84" s="152"/>
      <c r="C84" s="150">
        <f>SUM(C78:C83)</f>
        <v>0</v>
      </c>
      <c r="D84" s="99"/>
      <c r="E84" s="150">
        <f>SUM(E78:E83)</f>
        <v>0</v>
      </c>
      <c r="F84" s="99"/>
      <c r="G84" s="150">
        <f>SUM(G78:G83)</f>
        <v>0</v>
      </c>
      <c r="H84" s="99"/>
      <c r="I84" s="150">
        <f>SUM(I78:I83)</f>
        <v>0</v>
      </c>
      <c r="J84" s="99"/>
      <c r="K84" s="150">
        <f>SUM(K78:K83)</f>
        <v>0</v>
      </c>
      <c r="L84" s="99"/>
      <c r="M84" s="150">
        <f t="shared" si="2"/>
        <v>0</v>
      </c>
      <c r="N84" s="282"/>
      <c r="O84" s="104"/>
      <c r="P84" s="104"/>
      <c r="Q84" s="104"/>
      <c r="R84" s="104"/>
      <c r="S84" s="104"/>
      <c r="T84" s="104"/>
      <c r="U84" s="104"/>
      <c r="V84" s="104"/>
      <c r="W84" s="104"/>
      <c r="X84" s="104"/>
    </row>
    <row r="85" spans="1:15" ht="12.75">
      <c r="A85" s="157"/>
      <c r="B85" s="155"/>
      <c r="C85" s="156"/>
      <c r="D85" s="156"/>
      <c r="E85" s="156"/>
      <c r="F85" s="156"/>
      <c r="G85" s="156"/>
      <c r="H85" s="156"/>
      <c r="I85" s="156"/>
      <c r="J85" s="156"/>
      <c r="K85" s="156"/>
      <c r="L85" s="156"/>
      <c r="M85" s="99"/>
      <c r="O85" s="104"/>
    </row>
    <row r="86" spans="1:15" ht="12.75">
      <c r="A86" s="153" t="s">
        <v>53</v>
      </c>
      <c r="B86" s="155"/>
      <c r="C86" s="156"/>
      <c r="D86" s="156"/>
      <c r="E86" s="156"/>
      <c r="F86" s="156"/>
      <c r="G86" s="156"/>
      <c r="H86" s="156"/>
      <c r="I86" s="156"/>
      <c r="J86" s="156"/>
      <c r="K86" s="156"/>
      <c r="L86" s="156"/>
      <c r="M86" s="99"/>
      <c r="N86" s="283"/>
      <c r="O86" s="104"/>
    </row>
    <row r="87" spans="1:24" s="284" customFormat="1" ht="12.75">
      <c r="A87" s="154" t="s">
        <v>54</v>
      </c>
      <c r="B87" s="155"/>
      <c r="C87" s="214">
        <v>0</v>
      </c>
      <c r="D87" s="147"/>
      <c r="E87" s="214">
        <v>0</v>
      </c>
      <c r="F87" s="147"/>
      <c r="G87" s="214">
        <v>0</v>
      </c>
      <c r="H87" s="148"/>
      <c r="I87" s="214">
        <v>0</v>
      </c>
      <c r="J87" s="149"/>
      <c r="K87" s="214">
        <v>0</v>
      </c>
      <c r="L87" s="156"/>
      <c r="M87" s="150">
        <f>SUM(C87:K87)</f>
        <v>0</v>
      </c>
      <c r="N87" s="283"/>
      <c r="O87" s="104"/>
      <c r="P87" s="104"/>
      <c r="Q87" s="104"/>
      <c r="R87" s="104"/>
      <c r="S87" s="104"/>
      <c r="T87" s="104"/>
      <c r="U87" s="104"/>
      <c r="V87" s="104"/>
      <c r="W87" s="104"/>
      <c r="X87" s="104"/>
    </row>
    <row r="88" spans="1:24" s="284" customFormat="1" ht="12.75">
      <c r="A88" s="154" t="s">
        <v>55</v>
      </c>
      <c r="B88" s="155"/>
      <c r="C88" s="215">
        <v>0</v>
      </c>
      <c r="D88" s="151"/>
      <c r="E88" s="215">
        <v>0</v>
      </c>
      <c r="F88" s="151"/>
      <c r="G88" s="215">
        <v>0</v>
      </c>
      <c r="H88" s="151"/>
      <c r="I88" s="215">
        <v>0</v>
      </c>
      <c r="J88" s="151"/>
      <c r="K88" s="215">
        <v>0</v>
      </c>
      <c r="L88" s="156"/>
      <c r="M88" s="150">
        <f>SUM(C88:K88)</f>
        <v>0</v>
      </c>
      <c r="N88" s="283"/>
      <c r="O88" s="104"/>
      <c r="P88" s="104"/>
      <c r="Q88" s="104"/>
      <c r="R88" s="104"/>
      <c r="S88" s="104"/>
      <c r="T88" s="104"/>
      <c r="U88" s="104"/>
      <c r="V88" s="104"/>
      <c r="W88" s="104"/>
      <c r="X88" s="104"/>
    </row>
    <row r="89" spans="1:24" s="284" customFormat="1" ht="12.75">
      <c r="A89" s="154" t="s">
        <v>56</v>
      </c>
      <c r="B89" s="155"/>
      <c r="C89" s="215">
        <v>0</v>
      </c>
      <c r="D89" s="151"/>
      <c r="E89" s="215">
        <v>0</v>
      </c>
      <c r="F89" s="151"/>
      <c r="G89" s="215">
        <v>0</v>
      </c>
      <c r="H89" s="151"/>
      <c r="I89" s="215">
        <v>0</v>
      </c>
      <c r="J89" s="151"/>
      <c r="K89" s="215">
        <v>0</v>
      </c>
      <c r="L89" s="156"/>
      <c r="M89" s="150">
        <f>SUM(C89:K89)</f>
        <v>0</v>
      </c>
      <c r="N89" s="283"/>
      <c r="O89" s="104"/>
      <c r="P89" s="104"/>
      <c r="Q89" s="104"/>
      <c r="R89" s="104"/>
      <c r="S89" s="104"/>
      <c r="T89" s="104"/>
      <c r="U89" s="104"/>
      <c r="V89" s="104"/>
      <c r="W89" s="104"/>
      <c r="X89" s="104"/>
    </row>
    <row r="90" spans="1:24" s="286" customFormat="1" ht="12.75">
      <c r="A90" s="153" t="s">
        <v>57</v>
      </c>
      <c r="B90" s="152"/>
      <c r="C90" s="150">
        <f>SUM(C87:C89)</f>
        <v>0</v>
      </c>
      <c r="D90" s="99"/>
      <c r="E90" s="150">
        <f>SUM(E87:E89)</f>
        <v>0</v>
      </c>
      <c r="F90" s="99"/>
      <c r="G90" s="150">
        <f>SUM(G87:G89)</f>
        <v>0</v>
      </c>
      <c r="H90" s="99"/>
      <c r="I90" s="150">
        <f>SUM(I87:I89)</f>
        <v>0</v>
      </c>
      <c r="J90" s="99"/>
      <c r="K90" s="150">
        <f>SUM(K87:K89)</f>
        <v>0</v>
      </c>
      <c r="L90" s="99"/>
      <c r="M90" s="150">
        <f>SUM(C90:K90)</f>
        <v>0</v>
      </c>
      <c r="N90" s="285"/>
      <c r="O90" s="104"/>
      <c r="P90" s="104"/>
      <c r="Q90" s="104"/>
      <c r="R90" s="104"/>
      <c r="S90" s="104"/>
      <c r="T90" s="104"/>
      <c r="U90" s="104"/>
      <c r="V90" s="104"/>
      <c r="W90" s="104"/>
      <c r="X90" s="104"/>
    </row>
    <row r="91" spans="1:15" ht="12.75">
      <c r="A91" s="157"/>
      <c r="B91" s="155"/>
      <c r="C91" s="156"/>
      <c r="D91" s="156"/>
      <c r="E91" s="156"/>
      <c r="F91" s="156"/>
      <c r="G91" s="156"/>
      <c r="H91" s="156"/>
      <c r="I91" s="156"/>
      <c r="J91" s="156"/>
      <c r="K91" s="156"/>
      <c r="L91" s="156"/>
      <c r="M91" s="99"/>
      <c r="O91" s="104"/>
    </row>
    <row r="92" spans="1:15" ht="12.75">
      <c r="A92" s="153" t="s">
        <v>58</v>
      </c>
      <c r="B92" s="155"/>
      <c r="C92" s="156"/>
      <c r="D92" s="156"/>
      <c r="E92" s="156"/>
      <c r="F92" s="156"/>
      <c r="G92" s="156"/>
      <c r="H92" s="156"/>
      <c r="I92" s="156"/>
      <c r="J92" s="156"/>
      <c r="K92" s="156"/>
      <c r="L92" s="156"/>
      <c r="M92" s="99"/>
      <c r="O92" s="104"/>
    </row>
    <row r="93" spans="1:15" ht="12.75">
      <c r="A93" s="146" t="s">
        <v>59</v>
      </c>
      <c r="B93" s="142"/>
      <c r="C93" s="214">
        <v>0</v>
      </c>
      <c r="D93" s="147"/>
      <c r="E93" s="214">
        <v>0</v>
      </c>
      <c r="F93" s="147"/>
      <c r="G93" s="214">
        <v>0</v>
      </c>
      <c r="H93" s="148"/>
      <c r="I93" s="214">
        <v>0</v>
      </c>
      <c r="J93" s="149"/>
      <c r="K93" s="214">
        <v>0</v>
      </c>
      <c r="L93" s="151"/>
      <c r="M93" s="150">
        <f>SUM(C93:K93)</f>
        <v>0</v>
      </c>
      <c r="O93" s="104"/>
    </row>
    <row r="94" spans="1:15" ht="12.75">
      <c r="A94" s="146" t="s">
        <v>60</v>
      </c>
      <c r="B94" s="142"/>
      <c r="C94" s="215">
        <v>0</v>
      </c>
      <c r="D94" s="151"/>
      <c r="E94" s="215">
        <v>0</v>
      </c>
      <c r="F94" s="151"/>
      <c r="G94" s="215">
        <v>0</v>
      </c>
      <c r="H94" s="151"/>
      <c r="I94" s="215">
        <v>0</v>
      </c>
      <c r="J94" s="151"/>
      <c r="K94" s="215">
        <v>0</v>
      </c>
      <c r="L94" s="151"/>
      <c r="M94" s="150">
        <f>SUM(C94:K94)</f>
        <v>0</v>
      </c>
      <c r="O94" s="104"/>
    </row>
    <row r="95" spans="1:15" ht="12.75">
      <c r="A95" s="146" t="s">
        <v>61</v>
      </c>
      <c r="B95" s="142"/>
      <c r="C95" s="215">
        <v>0</v>
      </c>
      <c r="D95" s="151"/>
      <c r="E95" s="215">
        <v>0</v>
      </c>
      <c r="F95" s="151"/>
      <c r="G95" s="215">
        <v>0</v>
      </c>
      <c r="H95" s="151"/>
      <c r="I95" s="215">
        <v>0</v>
      </c>
      <c r="J95" s="151"/>
      <c r="K95" s="215">
        <v>0</v>
      </c>
      <c r="L95" s="151"/>
      <c r="M95" s="150">
        <f>SUM(C95:K95)</f>
        <v>0</v>
      </c>
      <c r="O95" s="104"/>
    </row>
    <row r="96" spans="1:15" ht="12.75">
      <c r="A96" s="154" t="s">
        <v>25</v>
      </c>
      <c r="B96" s="142"/>
      <c r="C96" s="215">
        <v>0</v>
      </c>
      <c r="D96" s="151"/>
      <c r="E96" s="215">
        <v>0</v>
      </c>
      <c r="F96" s="151"/>
      <c r="G96" s="215">
        <v>0</v>
      </c>
      <c r="H96" s="151"/>
      <c r="I96" s="215">
        <v>0</v>
      </c>
      <c r="J96" s="151"/>
      <c r="K96" s="215">
        <v>0</v>
      </c>
      <c r="L96" s="151"/>
      <c r="M96" s="150">
        <f>SUM(C96:K96)</f>
        <v>0</v>
      </c>
      <c r="O96" s="104"/>
    </row>
    <row r="97" spans="1:24" s="286" customFormat="1" ht="12.75">
      <c r="A97" s="153" t="s">
        <v>62</v>
      </c>
      <c r="B97" s="152"/>
      <c r="C97" s="150">
        <f>SUM(C93:C96)</f>
        <v>0</v>
      </c>
      <c r="D97" s="99"/>
      <c r="E97" s="150">
        <f>SUM(E93:E96)</f>
        <v>0</v>
      </c>
      <c r="F97" s="99"/>
      <c r="G97" s="150">
        <f>SUM(G93:G96)</f>
        <v>0</v>
      </c>
      <c r="H97" s="99"/>
      <c r="I97" s="150">
        <f>SUM(I93:I96)</f>
        <v>0</v>
      </c>
      <c r="J97" s="99"/>
      <c r="K97" s="150">
        <f>SUM(K93:K96)</f>
        <v>0</v>
      </c>
      <c r="L97" s="99"/>
      <c r="M97" s="150">
        <f>SUM(C97:K97)</f>
        <v>0</v>
      </c>
      <c r="N97" s="285"/>
      <c r="O97" s="104"/>
      <c r="P97" s="104"/>
      <c r="Q97" s="104"/>
      <c r="R97" s="104"/>
      <c r="S97" s="104"/>
      <c r="T97" s="104"/>
      <c r="U97" s="104"/>
      <c r="V97" s="104"/>
      <c r="W97" s="104"/>
      <c r="X97" s="104"/>
    </row>
    <row r="98" spans="1:15" ht="12.75">
      <c r="A98" s="125"/>
      <c r="B98" s="142"/>
      <c r="C98" s="151"/>
      <c r="D98" s="151"/>
      <c r="E98" s="151"/>
      <c r="F98" s="151"/>
      <c r="G98" s="151"/>
      <c r="H98" s="151"/>
      <c r="I98" s="151"/>
      <c r="J98" s="151"/>
      <c r="K98" s="151"/>
      <c r="L98" s="151"/>
      <c r="M98" s="99"/>
      <c r="O98" s="104"/>
    </row>
    <row r="99" spans="1:15" ht="12.75">
      <c r="A99" s="125"/>
      <c r="B99" s="142"/>
      <c r="C99" s="151"/>
      <c r="D99" s="151"/>
      <c r="E99" s="151"/>
      <c r="F99" s="151"/>
      <c r="G99" s="151"/>
      <c r="H99" s="151"/>
      <c r="I99" s="151"/>
      <c r="J99" s="151"/>
      <c r="K99" s="151"/>
      <c r="L99" s="151"/>
      <c r="M99" s="99"/>
      <c r="O99" s="104"/>
    </row>
    <row r="100" spans="1:24" s="121" customFormat="1" ht="12.75">
      <c r="A100" s="145" t="s">
        <v>63</v>
      </c>
      <c r="B100" s="152"/>
      <c r="C100" s="150">
        <f>C14+C21+C28+C35+C42+C49+C59+C68+C75+C84+C90+C97</f>
        <v>0</v>
      </c>
      <c r="D100" s="99"/>
      <c r="E100" s="150">
        <f>E14+E21+E28+E35+E42+E49+E59+E68+E75+E84+E90+E97</f>
        <v>0</v>
      </c>
      <c r="F100" s="99"/>
      <c r="G100" s="150">
        <f>G14+G21+G28+G35+G42+G49+G59+G68+G75+G84+G90+G97</f>
        <v>0</v>
      </c>
      <c r="H100" s="99"/>
      <c r="I100" s="150">
        <f>I14+I21+I28+I35+I42+I49+I59+I68+I75+I84+I90+I97</f>
        <v>0</v>
      </c>
      <c r="J100" s="99"/>
      <c r="K100" s="150">
        <f>K14+K21+K28+K35+K42+K49+K59+K68+K75+K84+K90+K97</f>
        <v>0</v>
      </c>
      <c r="L100" s="99"/>
      <c r="M100" s="150">
        <f>SUM(C100:K100)</f>
        <v>0</v>
      </c>
      <c r="N100" s="282"/>
      <c r="O100" s="104"/>
      <c r="P100" s="104"/>
      <c r="Q100" s="104"/>
      <c r="R100" s="104"/>
      <c r="S100" s="104"/>
      <c r="T100" s="104"/>
      <c r="U100" s="104"/>
      <c r="V100" s="104"/>
      <c r="W100" s="104"/>
      <c r="X100" s="104"/>
    </row>
    <row r="101" spans="1:24" s="121" customFormat="1" ht="12.75">
      <c r="A101" s="145" t="s">
        <v>64</v>
      </c>
      <c r="B101" s="152"/>
      <c r="C101" s="159" t="str">
        <f>IF(C185=0,"",C100/C185)</f>
        <v/>
      </c>
      <c r="D101" s="160"/>
      <c r="E101" s="159" t="str">
        <f>IF(E185=0,"",E100/E185)</f>
        <v/>
      </c>
      <c r="F101" s="160"/>
      <c r="G101" s="159" t="str">
        <f>IF(G185=0,"",G100/G185)</f>
        <v/>
      </c>
      <c r="H101" s="160"/>
      <c r="I101" s="159" t="str">
        <f>IF(I185=0,"",I100/I185)</f>
        <v/>
      </c>
      <c r="J101" s="160"/>
      <c r="K101" s="159" t="str">
        <f>IF(K185=0,"",K100/K185)</f>
        <v/>
      </c>
      <c r="L101" s="160"/>
      <c r="M101" s="159" t="str">
        <f>IF(M185=0,"",M100/M185)</f>
        <v/>
      </c>
      <c r="N101" s="282"/>
      <c r="O101" s="104"/>
      <c r="P101" s="104"/>
      <c r="Q101" s="104"/>
      <c r="R101" s="104"/>
      <c r="S101" s="104"/>
      <c r="T101" s="104"/>
      <c r="U101" s="104"/>
      <c r="V101" s="104"/>
      <c r="W101" s="104"/>
      <c r="X101" s="104"/>
    </row>
    <row r="102" spans="1:15" ht="18.75" customHeight="1">
      <c r="A102" s="141" t="s">
        <v>218</v>
      </c>
      <c r="B102" s="142"/>
      <c r="C102" s="99"/>
      <c r="D102" s="99"/>
      <c r="E102" s="99"/>
      <c r="F102" s="99"/>
      <c r="G102" s="99"/>
      <c r="H102" s="99"/>
      <c r="I102" s="99"/>
      <c r="J102" s="99"/>
      <c r="K102" s="99"/>
      <c r="L102" s="99"/>
      <c r="M102" s="99"/>
      <c r="O102" s="104"/>
    </row>
    <row r="103" spans="1:24" s="286" customFormat="1" ht="12.75">
      <c r="A103" s="145" t="s">
        <v>22</v>
      </c>
      <c r="B103" s="175"/>
      <c r="C103" s="177"/>
      <c r="D103" s="178"/>
      <c r="E103" s="177"/>
      <c r="F103" s="178"/>
      <c r="G103" s="177"/>
      <c r="H103" s="178"/>
      <c r="I103" s="177"/>
      <c r="J103" s="98"/>
      <c r="K103" s="177"/>
      <c r="L103" s="98"/>
      <c r="M103" s="97"/>
      <c r="N103" s="285"/>
      <c r="O103" s="104"/>
      <c r="P103" s="104"/>
      <c r="Q103" s="104"/>
      <c r="R103" s="104"/>
      <c r="S103" s="104"/>
      <c r="T103" s="104"/>
      <c r="U103" s="104"/>
      <c r="V103" s="104"/>
      <c r="W103" s="104"/>
      <c r="X103" s="104"/>
    </row>
    <row r="104" spans="1:24" s="286" customFormat="1" ht="12.75">
      <c r="A104" s="234" t="s">
        <v>206</v>
      </c>
      <c r="B104" s="175"/>
      <c r="C104" s="214">
        <v>0</v>
      </c>
      <c r="D104" s="147"/>
      <c r="E104" s="214">
        <v>0</v>
      </c>
      <c r="F104" s="147"/>
      <c r="G104" s="214">
        <v>0</v>
      </c>
      <c r="H104" s="148"/>
      <c r="I104" s="214">
        <v>0</v>
      </c>
      <c r="J104" s="149"/>
      <c r="K104" s="214">
        <v>0</v>
      </c>
      <c r="L104" s="142"/>
      <c r="M104" s="150">
        <f>SUM(C104:K104)</f>
        <v>0</v>
      </c>
      <c r="N104" s="285"/>
      <c r="O104" s="104"/>
      <c r="P104" s="104"/>
      <c r="Q104" s="104"/>
      <c r="R104" s="104"/>
      <c r="S104" s="104"/>
      <c r="T104" s="104"/>
      <c r="U104" s="104"/>
      <c r="V104" s="104"/>
      <c r="W104" s="104"/>
      <c r="X104" s="104"/>
    </row>
    <row r="105" spans="1:24" s="286" customFormat="1" ht="12.75">
      <c r="A105" s="154" t="s">
        <v>23</v>
      </c>
      <c r="B105" s="152"/>
      <c r="C105" s="215">
        <v>0</v>
      </c>
      <c r="D105" s="151"/>
      <c r="E105" s="215">
        <v>0</v>
      </c>
      <c r="F105" s="151"/>
      <c r="G105" s="215">
        <v>0</v>
      </c>
      <c r="H105" s="151"/>
      <c r="I105" s="215">
        <v>0</v>
      </c>
      <c r="J105" s="151"/>
      <c r="K105" s="215">
        <v>0</v>
      </c>
      <c r="L105" s="149"/>
      <c r="M105" s="150">
        <f>SUM(C105:K105)</f>
        <v>0</v>
      </c>
      <c r="N105" s="285"/>
      <c r="O105" s="104"/>
      <c r="P105" s="104"/>
      <c r="Q105" s="104"/>
      <c r="R105" s="104"/>
      <c r="S105" s="104"/>
      <c r="T105" s="104"/>
      <c r="U105" s="104"/>
      <c r="V105" s="104"/>
      <c r="W105" s="104"/>
      <c r="X105" s="104"/>
    </row>
    <row r="106" spans="1:24" s="286" customFormat="1" ht="12.75">
      <c r="A106" s="154" t="s">
        <v>24</v>
      </c>
      <c r="B106" s="152"/>
      <c r="C106" s="215">
        <v>0</v>
      </c>
      <c r="D106" s="151"/>
      <c r="E106" s="215">
        <v>0</v>
      </c>
      <c r="F106" s="151"/>
      <c r="G106" s="215">
        <v>0</v>
      </c>
      <c r="H106" s="151"/>
      <c r="I106" s="215">
        <v>0</v>
      </c>
      <c r="J106" s="151"/>
      <c r="K106" s="215">
        <v>0</v>
      </c>
      <c r="L106" s="151"/>
      <c r="M106" s="150">
        <f>SUM(C106:K106)</f>
        <v>0</v>
      </c>
      <c r="N106" s="285"/>
      <c r="O106" s="104"/>
      <c r="P106" s="104"/>
      <c r="Q106" s="104"/>
      <c r="R106" s="104"/>
      <c r="S106" s="104"/>
      <c r="T106" s="104"/>
      <c r="U106" s="104"/>
      <c r="V106" s="104"/>
      <c r="W106" s="104"/>
      <c r="X106" s="104"/>
    </row>
    <row r="107" spans="1:24" s="286" customFormat="1" ht="12.75">
      <c r="A107" s="154" t="s">
        <v>25</v>
      </c>
      <c r="B107" s="152"/>
      <c r="C107" s="215">
        <v>0</v>
      </c>
      <c r="D107" s="151"/>
      <c r="E107" s="215">
        <v>0</v>
      </c>
      <c r="F107" s="151"/>
      <c r="G107" s="215">
        <v>0</v>
      </c>
      <c r="H107" s="151"/>
      <c r="I107" s="215">
        <v>0</v>
      </c>
      <c r="J107" s="151"/>
      <c r="K107" s="215">
        <v>0</v>
      </c>
      <c r="L107" s="151"/>
      <c r="M107" s="150">
        <f>SUM(C107:K107)</f>
        <v>0</v>
      </c>
      <c r="N107" s="285"/>
      <c r="O107" s="104"/>
      <c r="P107" s="104"/>
      <c r="Q107" s="104"/>
      <c r="R107" s="104"/>
      <c r="S107" s="104"/>
      <c r="T107" s="104"/>
      <c r="U107" s="104"/>
      <c r="V107" s="104"/>
      <c r="W107" s="104"/>
      <c r="X107" s="104"/>
    </row>
    <row r="108" spans="1:24" s="286" customFormat="1" ht="12.75">
      <c r="A108" s="145" t="s">
        <v>26</v>
      </c>
      <c r="B108" s="152"/>
      <c r="C108" s="150">
        <f>SUM(C104:C107)</f>
        <v>0</v>
      </c>
      <c r="D108" s="99"/>
      <c r="E108" s="150">
        <f>SUM(E104:E107)</f>
        <v>0</v>
      </c>
      <c r="F108" s="99"/>
      <c r="G108" s="150">
        <f>SUM(G104:G107)</f>
        <v>0</v>
      </c>
      <c r="H108" s="99"/>
      <c r="I108" s="150">
        <f>SUM(I104:I107)</f>
        <v>0</v>
      </c>
      <c r="J108" s="99"/>
      <c r="K108" s="150">
        <f>SUM(K104:K107)</f>
        <v>0</v>
      </c>
      <c r="L108" s="99"/>
      <c r="M108" s="150">
        <f>SUM(M104:M107)</f>
        <v>0</v>
      </c>
      <c r="N108" s="285"/>
      <c r="O108" s="104"/>
      <c r="P108" s="104"/>
      <c r="Q108" s="104"/>
      <c r="R108" s="104"/>
      <c r="S108" s="104"/>
      <c r="T108" s="104"/>
      <c r="U108" s="104"/>
      <c r="V108" s="104"/>
      <c r="W108" s="104"/>
      <c r="X108" s="104"/>
    </row>
    <row r="109" spans="1:15" ht="12.75">
      <c r="A109" s="153"/>
      <c r="B109" s="142"/>
      <c r="C109" s="151"/>
      <c r="D109" s="151"/>
      <c r="E109" s="151"/>
      <c r="F109" s="151"/>
      <c r="G109" s="151"/>
      <c r="H109" s="151"/>
      <c r="I109" s="151"/>
      <c r="J109" s="151"/>
      <c r="K109" s="151"/>
      <c r="L109" s="151"/>
      <c r="M109" s="99"/>
      <c r="O109" s="104"/>
    </row>
    <row r="110" spans="1:15" ht="12.75">
      <c r="A110" s="153" t="s">
        <v>27</v>
      </c>
      <c r="B110" s="142"/>
      <c r="C110" s="151"/>
      <c r="D110" s="151"/>
      <c r="E110" s="151"/>
      <c r="F110" s="151"/>
      <c r="G110" s="151"/>
      <c r="H110" s="151"/>
      <c r="I110" s="151"/>
      <c r="J110" s="151"/>
      <c r="K110" s="151"/>
      <c r="L110" s="151"/>
      <c r="M110" s="99"/>
      <c r="O110" s="104"/>
    </row>
    <row r="111" spans="1:15" ht="12.75">
      <c r="A111" s="146" t="s">
        <v>28</v>
      </c>
      <c r="B111" s="142"/>
      <c r="C111" s="214">
        <v>0</v>
      </c>
      <c r="D111" s="147"/>
      <c r="E111" s="214">
        <v>0</v>
      </c>
      <c r="F111" s="147"/>
      <c r="G111" s="214">
        <v>0</v>
      </c>
      <c r="H111" s="148"/>
      <c r="I111" s="214">
        <v>0</v>
      </c>
      <c r="J111" s="149"/>
      <c r="K111" s="214">
        <v>0</v>
      </c>
      <c r="L111" s="151"/>
      <c r="M111" s="150">
        <f aca="true" t="shared" si="3" ref="M111:M118">SUM(C111:K111)</f>
        <v>0</v>
      </c>
      <c r="O111" s="104"/>
    </row>
    <row r="112" spans="1:15" ht="12.75">
      <c r="A112" s="146" t="s">
        <v>29</v>
      </c>
      <c r="B112" s="142"/>
      <c r="C112" s="215">
        <v>0</v>
      </c>
      <c r="D112" s="151"/>
      <c r="E112" s="215">
        <v>0</v>
      </c>
      <c r="F112" s="151"/>
      <c r="G112" s="215">
        <v>0</v>
      </c>
      <c r="H112" s="151"/>
      <c r="I112" s="215">
        <v>0</v>
      </c>
      <c r="J112" s="151"/>
      <c r="K112" s="215">
        <v>0</v>
      </c>
      <c r="L112" s="151"/>
      <c r="M112" s="150">
        <f t="shared" si="3"/>
        <v>0</v>
      </c>
      <c r="O112" s="104"/>
    </row>
    <row r="113" spans="1:24" s="284" customFormat="1" ht="12.75">
      <c r="A113" s="146" t="s">
        <v>30</v>
      </c>
      <c r="B113" s="142"/>
      <c r="C113" s="215">
        <v>0</v>
      </c>
      <c r="D113" s="151"/>
      <c r="E113" s="215">
        <v>0</v>
      </c>
      <c r="F113" s="151"/>
      <c r="G113" s="215">
        <v>0</v>
      </c>
      <c r="H113" s="151"/>
      <c r="I113" s="215">
        <v>0</v>
      </c>
      <c r="J113" s="151"/>
      <c r="K113" s="215">
        <v>0</v>
      </c>
      <c r="L113" s="151"/>
      <c r="M113" s="150">
        <f t="shared" si="3"/>
        <v>0</v>
      </c>
      <c r="N113" s="283"/>
      <c r="O113" s="104"/>
      <c r="P113" s="104"/>
      <c r="Q113" s="104"/>
      <c r="R113" s="104"/>
      <c r="S113" s="104"/>
      <c r="T113" s="104"/>
      <c r="U113" s="104"/>
      <c r="V113" s="104"/>
      <c r="W113" s="104"/>
      <c r="X113" s="104"/>
    </row>
    <row r="114" spans="1:15" ht="12.75">
      <c r="A114" s="154" t="s">
        <v>31</v>
      </c>
      <c r="B114" s="155"/>
      <c r="C114" s="215">
        <v>0</v>
      </c>
      <c r="D114" s="151"/>
      <c r="E114" s="215">
        <v>0</v>
      </c>
      <c r="F114" s="151"/>
      <c r="G114" s="215">
        <v>0</v>
      </c>
      <c r="H114" s="151"/>
      <c r="I114" s="215">
        <v>0</v>
      </c>
      <c r="J114" s="151"/>
      <c r="K114" s="215">
        <v>0</v>
      </c>
      <c r="L114" s="156"/>
      <c r="M114" s="150">
        <f t="shared" si="3"/>
        <v>0</v>
      </c>
      <c r="O114" s="104"/>
    </row>
    <row r="115" spans="1:15" ht="12.75">
      <c r="A115" s="146" t="s">
        <v>32</v>
      </c>
      <c r="B115" s="142"/>
      <c r="C115" s="215">
        <v>0</v>
      </c>
      <c r="D115" s="151"/>
      <c r="E115" s="215">
        <v>0</v>
      </c>
      <c r="F115" s="151"/>
      <c r="G115" s="215">
        <v>0</v>
      </c>
      <c r="H115" s="151"/>
      <c r="I115" s="215">
        <v>0</v>
      </c>
      <c r="J115" s="151"/>
      <c r="K115" s="215">
        <v>0</v>
      </c>
      <c r="L115" s="151"/>
      <c r="M115" s="150">
        <f t="shared" si="3"/>
        <v>0</v>
      </c>
      <c r="O115" s="104"/>
    </row>
    <row r="116" spans="1:15" ht="12.75">
      <c r="A116" s="146" t="s">
        <v>33</v>
      </c>
      <c r="B116" s="142"/>
      <c r="C116" s="215">
        <v>0</v>
      </c>
      <c r="D116" s="151"/>
      <c r="E116" s="215">
        <v>0</v>
      </c>
      <c r="F116" s="151"/>
      <c r="G116" s="215">
        <v>0</v>
      </c>
      <c r="H116" s="151"/>
      <c r="I116" s="215">
        <v>0</v>
      </c>
      <c r="J116" s="151"/>
      <c r="K116" s="215">
        <v>0</v>
      </c>
      <c r="L116" s="151"/>
      <c r="M116" s="150">
        <f t="shared" si="3"/>
        <v>0</v>
      </c>
      <c r="O116" s="104"/>
    </row>
    <row r="117" spans="1:24" s="121" customFormat="1" ht="12.75">
      <c r="A117" s="146" t="s">
        <v>25</v>
      </c>
      <c r="B117" s="142"/>
      <c r="C117" s="215">
        <v>0</v>
      </c>
      <c r="D117" s="151"/>
      <c r="E117" s="215">
        <v>0</v>
      </c>
      <c r="F117" s="151"/>
      <c r="G117" s="215">
        <v>0</v>
      </c>
      <c r="H117" s="151"/>
      <c r="I117" s="215">
        <v>0</v>
      </c>
      <c r="J117" s="151"/>
      <c r="K117" s="215">
        <v>0</v>
      </c>
      <c r="L117" s="151"/>
      <c r="M117" s="150">
        <f t="shared" si="3"/>
        <v>0</v>
      </c>
      <c r="N117" s="282"/>
      <c r="O117" s="104"/>
      <c r="P117" s="104"/>
      <c r="Q117" s="104"/>
      <c r="R117" s="104"/>
      <c r="S117" s="104"/>
      <c r="T117" s="104"/>
      <c r="U117" s="104"/>
      <c r="V117" s="104"/>
      <c r="W117" s="104"/>
      <c r="X117" s="104"/>
    </row>
    <row r="118" spans="1:24" s="286" customFormat="1" ht="12.75">
      <c r="A118" s="153" t="s">
        <v>34</v>
      </c>
      <c r="B118" s="152"/>
      <c r="C118" s="150">
        <f>SUM(C111:C117)</f>
        <v>0</v>
      </c>
      <c r="D118" s="99"/>
      <c r="E118" s="150">
        <f>SUM(E111:E117)</f>
        <v>0</v>
      </c>
      <c r="F118" s="99"/>
      <c r="G118" s="150">
        <f>SUM(G111:G117)</f>
        <v>0</v>
      </c>
      <c r="H118" s="99"/>
      <c r="I118" s="150">
        <f>SUM(I111:I117)</f>
        <v>0</v>
      </c>
      <c r="J118" s="99"/>
      <c r="K118" s="150">
        <f>SUM(K111:K117)</f>
        <v>0</v>
      </c>
      <c r="L118" s="99"/>
      <c r="M118" s="150">
        <f t="shared" si="3"/>
        <v>0</v>
      </c>
      <c r="N118" s="285"/>
      <c r="O118" s="104"/>
      <c r="P118" s="104"/>
      <c r="Q118" s="104"/>
      <c r="R118" s="104"/>
      <c r="S118" s="104"/>
      <c r="T118" s="104"/>
      <c r="U118" s="104"/>
      <c r="V118" s="104"/>
      <c r="W118" s="104"/>
      <c r="X118" s="104"/>
    </row>
    <row r="119" spans="1:24" s="286" customFormat="1" ht="12.75">
      <c r="A119" s="235"/>
      <c r="B119" s="152"/>
      <c r="C119" s="99"/>
      <c r="D119" s="99"/>
      <c r="E119" s="99"/>
      <c r="F119" s="99"/>
      <c r="G119" s="99"/>
      <c r="H119" s="99"/>
      <c r="I119" s="99"/>
      <c r="J119" s="99"/>
      <c r="K119" s="99"/>
      <c r="L119" s="99"/>
      <c r="M119" s="99"/>
      <c r="N119" s="285"/>
      <c r="O119" s="104"/>
      <c r="P119" s="104"/>
      <c r="Q119" s="104"/>
      <c r="R119" s="104"/>
      <c r="S119" s="104"/>
      <c r="T119" s="104"/>
      <c r="U119" s="104"/>
      <c r="V119" s="104"/>
      <c r="W119" s="104"/>
      <c r="X119" s="104"/>
    </row>
    <row r="120" spans="1:24" s="286" customFormat="1" ht="12.75">
      <c r="A120" s="235" t="s">
        <v>35</v>
      </c>
      <c r="B120" s="152"/>
      <c r="C120" s="99"/>
      <c r="D120" s="99"/>
      <c r="E120" s="99"/>
      <c r="F120" s="99"/>
      <c r="G120" s="99"/>
      <c r="H120" s="99"/>
      <c r="I120" s="99"/>
      <c r="J120" s="99"/>
      <c r="K120" s="99"/>
      <c r="L120" s="99"/>
      <c r="M120" s="99"/>
      <c r="N120" s="285"/>
      <c r="O120" s="104"/>
      <c r="P120" s="104"/>
      <c r="Q120" s="104"/>
      <c r="R120" s="104"/>
      <c r="S120" s="104"/>
      <c r="T120" s="104"/>
      <c r="U120" s="104"/>
      <c r="V120" s="104"/>
      <c r="W120" s="104"/>
      <c r="X120" s="104"/>
    </row>
    <row r="121" spans="1:24" s="286" customFormat="1" ht="12.75">
      <c r="A121" s="236" t="s">
        <v>65</v>
      </c>
      <c r="B121" s="152"/>
      <c r="C121" s="214">
        <v>0</v>
      </c>
      <c r="D121" s="147"/>
      <c r="E121" s="214">
        <v>0</v>
      </c>
      <c r="F121" s="147"/>
      <c r="G121" s="214">
        <v>0</v>
      </c>
      <c r="H121" s="148"/>
      <c r="I121" s="214">
        <v>0</v>
      </c>
      <c r="J121" s="149"/>
      <c r="K121" s="214">
        <v>0</v>
      </c>
      <c r="L121" s="99"/>
      <c r="M121" s="150">
        <f aca="true" t="shared" si="4" ref="M121:M126">SUM(C121:K121)</f>
        <v>0</v>
      </c>
      <c r="N121" s="285"/>
      <c r="O121" s="104"/>
      <c r="P121" s="104"/>
      <c r="Q121" s="104"/>
      <c r="R121" s="104"/>
      <c r="S121" s="104"/>
      <c r="T121" s="104"/>
      <c r="U121" s="104"/>
      <c r="V121" s="104"/>
      <c r="W121" s="104"/>
      <c r="X121" s="104"/>
    </row>
    <row r="122" spans="1:24" s="286" customFormat="1" ht="12.75">
      <c r="A122" s="236" t="s">
        <v>66</v>
      </c>
      <c r="B122" s="152"/>
      <c r="C122" s="215">
        <v>0</v>
      </c>
      <c r="D122" s="151"/>
      <c r="E122" s="215">
        <v>0</v>
      </c>
      <c r="F122" s="151"/>
      <c r="G122" s="215">
        <v>0</v>
      </c>
      <c r="H122" s="151"/>
      <c r="I122" s="215">
        <v>0</v>
      </c>
      <c r="J122" s="151"/>
      <c r="K122" s="215">
        <v>0</v>
      </c>
      <c r="L122" s="99"/>
      <c r="M122" s="150">
        <f t="shared" si="4"/>
        <v>0</v>
      </c>
      <c r="N122" s="285"/>
      <c r="O122" s="104"/>
      <c r="P122" s="104"/>
      <c r="Q122" s="104"/>
      <c r="R122" s="104"/>
      <c r="S122" s="104"/>
      <c r="T122" s="104"/>
      <c r="U122" s="104"/>
      <c r="V122" s="104"/>
      <c r="W122" s="104"/>
      <c r="X122" s="104"/>
    </row>
    <row r="123" spans="1:24" s="286" customFormat="1" ht="12.75">
      <c r="A123" s="236" t="s">
        <v>67</v>
      </c>
      <c r="B123" s="152"/>
      <c r="C123" s="215">
        <v>0</v>
      </c>
      <c r="D123" s="151"/>
      <c r="E123" s="215">
        <v>0</v>
      </c>
      <c r="F123" s="151"/>
      <c r="G123" s="215">
        <v>0</v>
      </c>
      <c r="H123" s="151"/>
      <c r="I123" s="215">
        <v>0</v>
      </c>
      <c r="J123" s="151"/>
      <c r="K123" s="215">
        <v>0</v>
      </c>
      <c r="L123" s="99"/>
      <c r="M123" s="150">
        <f t="shared" si="4"/>
        <v>0</v>
      </c>
      <c r="N123" s="285"/>
      <c r="O123" s="104"/>
      <c r="P123" s="104"/>
      <c r="Q123" s="104"/>
      <c r="R123" s="104"/>
      <c r="S123" s="104"/>
      <c r="T123" s="104"/>
      <c r="U123" s="104"/>
      <c r="V123" s="104"/>
      <c r="W123" s="104"/>
      <c r="X123" s="104"/>
    </row>
    <row r="124" spans="1:24" s="286" customFormat="1" ht="12.75">
      <c r="A124" s="236" t="s">
        <v>39</v>
      </c>
      <c r="B124" s="152"/>
      <c r="C124" s="215">
        <v>0</v>
      </c>
      <c r="D124" s="151"/>
      <c r="E124" s="215">
        <v>0</v>
      </c>
      <c r="F124" s="151"/>
      <c r="G124" s="215">
        <v>0</v>
      </c>
      <c r="H124" s="151"/>
      <c r="I124" s="215">
        <v>0</v>
      </c>
      <c r="J124" s="151"/>
      <c r="K124" s="215">
        <v>0</v>
      </c>
      <c r="L124" s="99"/>
      <c r="M124" s="150">
        <f t="shared" si="4"/>
        <v>0</v>
      </c>
      <c r="N124" s="285"/>
      <c r="O124" s="104"/>
      <c r="P124" s="104"/>
      <c r="Q124" s="104"/>
      <c r="R124" s="104"/>
      <c r="S124" s="104"/>
      <c r="T124" s="104"/>
      <c r="U124" s="104"/>
      <c r="V124" s="104"/>
      <c r="W124" s="104"/>
      <c r="X124" s="104"/>
    </row>
    <row r="125" spans="1:24" s="286" customFormat="1" ht="12.75">
      <c r="A125" s="236" t="s">
        <v>25</v>
      </c>
      <c r="B125" s="152"/>
      <c r="C125" s="215">
        <v>0</v>
      </c>
      <c r="D125" s="151"/>
      <c r="E125" s="215">
        <v>0</v>
      </c>
      <c r="F125" s="151"/>
      <c r="G125" s="215">
        <v>0</v>
      </c>
      <c r="H125" s="151"/>
      <c r="I125" s="215">
        <v>0</v>
      </c>
      <c r="J125" s="151"/>
      <c r="K125" s="215">
        <v>0</v>
      </c>
      <c r="L125" s="99"/>
      <c r="M125" s="150">
        <f t="shared" si="4"/>
        <v>0</v>
      </c>
      <c r="N125" s="285"/>
      <c r="O125" s="104"/>
      <c r="P125" s="104"/>
      <c r="Q125" s="104"/>
      <c r="R125" s="104"/>
      <c r="S125" s="104"/>
      <c r="T125" s="104"/>
      <c r="U125" s="104"/>
      <c r="V125" s="104"/>
      <c r="W125" s="104"/>
      <c r="X125" s="104"/>
    </row>
    <row r="126" spans="1:24" s="286" customFormat="1" ht="12.75">
      <c r="A126" s="235" t="s">
        <v>68</v>
      </c>
      <c r="B126" s="152"/>
      <c r="C126" s="150">
        <f>SUM(C121:C125)</f>
        <v>0</v>
      </c>
      <c r="D126" s="99"/>
      <c r="E126" s="150">
        <f>SUM(E121:E125)</f>
        <v>0</v>
      </c>
      <c r="F126" s="99"/>
      <c r="G126" s="150">
        <f>SUM(G121:G125)</f>
        <v>0</v>
      </c>
      <c r="H126" s="99"/>
      <c r="I126" s="150">
        <f>SUM(I121:I125)</f>
        <v>0</v>
      </c>
      <c r="J126" s="99"/>
      <c r="K126" s="150">
        <f>SUM(K121:K125)</f>
        <v>0</v>
      </c>
      <c r="L126" s="99"/>
      <c r="M126" s="150">
        <f t="shared" si="4"/>
        <v>0</v>
      </c>
      <c r="N126" s="285"/>
      <c r="O126" s="104"/>
      <c r="P126" s="104"/>
      <c r="Q126" s="104"/>
      <c r="R126" s="104"/>
      <c r="S126" s="104"/>
      <c r="T126" s="104"/>
      <c r="U126" s="104"/>
      <c r="V126" s="104"/>
      <c r="W126" s="104"/>
      <c r="X126" s="104"/>
    </row>
    <row r="127" spans="1:24" s="286" customFormat="1" ht="12.75">
      <c r="A127" s="235"/>
      <c r="B127" s="152"/>
      <c r="C127" s="99"/>
      <c r="D127" s="99"/>
      <c r="E127" s="99"/>
      <c r="F127" s="99"/>
      <c r="G127" s="99"/>
      <c r="H127" s="99"/>
      <c r="I127" s="99"/>
      <c r="J127" s="99"/>
      <c r="K127" s="99"/>
      <c r="L127" s="99"/>
      <c r="M127" s="99"/>
      <c r="N127" s="285"/>
      <c r="O127" s="104"/>
      <c r="P127" s="104"/>
      <c r="Q127" s="104"/>
      <c r="R127" s="104"/>
      <c r="S127" s="104"/>
      <c r="T127" s="104"/>
      <c r="U127" s="104"/>
      <c r="V127" s="104"/>
      <c r="W127" s="104"/>
      <c r="X127" s="104"/>
    </row>
    <row r="128" spans="1:24" s="284" customFormat="1" ht="12.75">
      <c r="A128" s="235" t="s">
        <v>42</v>
      </c>
      <c r="B128" s="155"/>
      <c r="C128" s="156"/>
      <c r="D128" s="156"/>
      <c r="E128" s="156"/>
      <c r="F128" s="156"/>
      <c r="G128" s="156"/>
      <c r="H128" s="156"/>
      <c r="I128" s="156"/>
      <c r="J128" s="156"/>
      <c r="K128" s="156"/>
      <c r="L128" s="156"/>
      <c r="M128" s="99"/>
      <c r="N128" s="283"/>
      <c r="O128" s="104"/>
      <c r="P128" s="104"/>
      <c r="Q128" s="104"/>
      <c r="R128" s="104"/>
      <c r="S128" s="104"/>
      <c r="T128" s="104"/>
      <c r="U128" s="104"/>
      <c r="V128" s="104"/>
      <c r="W128" s="104"/>
      <c r="X128" s="104"/>
    </row>
    <row r="129" spans="1:24" s="284" customFormat="1" ht="12.75">
      <c r="A129" s="236" t="s">
        <v>43</v>
      </c>
      <c r="B129" s="155"/>
      <c r="C129" s="214">
        <v>0</v>
      </c>
      <c r="D129" s="147"/>
      <c r="E129" s="214">
        <v>0</v>
      </c>
      <c r="F129" s="147"/>
      <c r="G129" s="214">
        <v>0</v>
      </c>
      <c r="H129" s="148"/>
      <c r="I129" s="214">
        <v>0</v>
      </c>
      <c r="J129" s="149"/>
      <c r="K129" s="214">
        <v>0</v>
      </c>
      <c r="L129" s="156"/>
      <c r="M129" s="150">
        <f>SUM(C129:K129)</f>
        <v>0</v>
      </c>
      <c r="N129" s="283"/>
      <c r="O129" s="104"/>
      <c r="P129" s="104"/>
      <c r="Q129" s="104"/>
      <c r="R129" s="104"/>
      <c r="S129" s="104"/>
      <c r="T129" s="104"/>
      <c r="U129" s="104"/>
      <c r="V129" s="104"/>
      <c r="W129" s="104"/>
      <c r="X129" s="104"/>
    </row>
    <row r="130" spans="1:24" s="284" customFormat="1" ht="12.75">
      <c r="A130" s="236" t="s">
        <v>44</v>
      </c>
      <c r="B130" s="155"/>
      <c r="C130" s="215">
        <v>0</v>
      </c>
      <c r="D130" s="151"/>
      <c r="E130" s="215">
        <v>0</v>
      </c>
      <c r="F130" s="151"/>
      <c r="G130" s="215">
        <v>0</v>
      </c>
      <c r="H130" s="151"/>
      <c r="I130" s="215">
        <v>0</v>
      </c>
      <c r="J130" s="151"/>
      <c r="K130" s="215">
        <v>0</v>
      </c>
      <c r="L130" s="156"/>
      <c r="M130" s="150">
        <f>SUM(C130:K130)</f>
        <v>0</v>
      </c>
      <c r="N130" s="283"/>
      <c r="O130" s="104"/>
      <c r="P130" s="104"/>
      <c r="Q130" s="104"/>
      <c r="R130" s="104"/>
      <c r="S130" s="104"/>
      <c r="T130" s="104"/>
      <c r="U130" s="104"/>
      <c r="V130" s="104"/>
      <c r="W130" s="104"/>
      <c r="X130" s="104"/>
    </row>
    <row r="131" spans="1:24" s="284" customFormat="1" ht="12.75">
      <c r="A131" s="236" t="s">
        <v>45</v>
      </c>
      <c r="B131" s="155"/>
      <c r="C131" s="215">
        <v>0</v>
      </c>
      <c r="D131" s="151"/>
      <c r="E131" s="215">
        <v>0</v>
      </c>
      <c r="F131" s="151"/>
      <c r="G131" s="215">
        <v>0</v>
      </c>
      <c r="H131" s="151"/>
      <c r="I131" s="215">
        <v>0</v>
      </c>
      <c r="J131" s="151"/>
      <c r="K131" s="215">
        <v>0</v>
      </c>
      <c r="L131" s="156"/>
      <c r="M131" s="150">
        <f>SUM(C131:K131)</f>
        <v>0</v>
      </c>
      <c r="N131" s="283"/>
      <c r="O131" s="104"/>
      <c r="P131" s="104"/>
      <c r="Q131" s="104"/>
      <c r="R131" s="104"/>
      <c r="S131" s="104"/>
      <c r="T131" s="104"/>
      <c r="U131" s="104"/>
      <c r="V131" s="104"/>
      <c r="W131" s="104"/>
      <c r="X131" s="104"/>
    </row>
    <row r="132" spans="1:24" s="284" customFormat="1" ht="12.75">
      <c r="A132" s="236" t="s">
        <v>25</v>
      </c>
      <c r="B132" s="155"/>
      <c r="C132" s="215">
        <v>0</v>
      </c>
      <c r="D132" s="151"/>
      <c r="E132" s="215">
        <v>0</v>
      </c>
      <c r="F132" s="151"/>
      <c r="G132" s="215">
        <v>0</v>
      </c>
      <c r="H132" s="151"/>
      <c r="I132" s="215">
        <v>0</v>
      </c>
      <c r="J132" s="151"/>
      <c r="K132" s="215">
        <v>0</v>
      </c>
      <c r="L132" s="156"/>
      <c r="M132" s="150">
        <f>SUM(C132:K132)</f>
        <v>0</v>
      </c>
      <c r="N132" s="283"/>
      <c r="O132" s="104"/>
      <c r="P132" s="104"/>
      <c r="Q132" s="104"/>
      <c r="R132" s="104"/>
      <c r="S132" s="104"/>
      <c r="T132" s="104"/>
      <c r="U132" s="104"/>
      <c r="V132" s="104"/>
      <c r="W132" s="104"/>
      <c r="X132" s="104"/>
    </row>
    <row r="133" spans="1:24" s="286" customFormat="1" ht="12.75">
      <c r="A133" s="235" t="s">
        <v>46</v>
      </c>
      <c r="B133" s="152"/>
      <c r="C133" s="150">
        <f>SUM(C129:C132)</f>
        <v>0</v>
      </c>
      <c r="D133" s="99"/>
      <c r="E133" s="150">
        <f>SUM(E129:E132)</f>
        <v>0</v>
      </c>
      <c r="F133" s="99"/>
      <c r="G133" s="150">
        <f>SUM(G129:G132)</f>
        <v>0</v>
      </c>
      <c r="H133" s="99"/>
      <c r="I133" s="150">
        <f>SUM(I129:I132)</f>
        <v>0</v>
      </c>
      <c r="J133" s="99"/>
      <c r="K133" s="150">
        <f>SUM(K129:K132)</f>
        <v>0</v>
      </c>
      <c r="L133" s="99"/>
      <c r="M133" s="150">
        <f>SUM(C133:K133)</f>
        <v>0</v>
      </c>
      <c r="N133" s="285"/>
      <c r="O133" s="104"/>
      <c r="P133" s="104"/>
      <c r="Q133" s="104"/>
      <c r="R133" s="104"/>
      <c r="S133" s="104"/>
      <c r="T133" s="104"/>
      <c r="U133" s="104"/>
      <c r="V133" s="104"/>
      <c r="W133" s="104"/>
      <c r="X133" s="104"/>
    </row>
    <row r="134" spans="1:24" s="286" customFormat="1" ht="12.75">
      <c r="A134" s="235"/>
      <c r="B134" s="152"/>
      <c r="C134" s="99"/>
      <c r="D134" s="99"/>
      <c r="E134" s="99"/>
      <c r="F134" s="99"/>
      <c r="G134" s="99"/>
      <c r="H134" s="99"/>
      <c r="I134" s="99"/>
      <c r="J134" s="99"/>
      <c r="K134" s="99"/>
      <c r="L134" s="99"/>
      <c r="M134" s="99"/>
      <c r="N134" s="285"/>
      <c r="O134" s="104"/>
      <c r="P134" s="104"/>
      <c r="Q134" s="104"/>
      <c r="R134" s="104"/>
      <c r="S134" s="104"/>
      <c r="T134" s="104"/>
      <c r="U134" s="104"/>
      <c r="V134" s="104"/>
      <c r="W134" s="104"/>
      <c r="X134" s="104"/>
    </row>
    <row r="135" spans="1:24" s="286" customFormat="1" ht="12.75">
      <c r="A135" s="235" t="s">
        <v>47</v>
      </c>
      <c r="B135" s="155"/>
      <c r="C135" s="99"/>
      <c r="D135" s="99"/>
      <c r="E135" s="99"/>
      <c r="F135" s="99"/>
      <c r="G135" s="99"/>
      <c r="H135" s="99"/>
      <c r="I135" s="99"/>
      <c r="J135" s="99"/>
      <c r="K135" s="99"/>
      <c r="L135" s="99"/>
      <c r="M135" s="99"/>
      <c r="N135" s="285"/>
      <c r="O135" s="104"/>
      <c r="P135" s="104"/>
      <c r="Q135" s="104"/>
      <c r="R135" s="104"/>
      <c r="S135" s="104"/>
      <c r="T135" s="104"/>
      <c r="U135" s="104"/>
      <c r="V135" s="104"/>
      <c r="W135" s="104"/>
      <c r="X135" s="104"/>
    </row>
    <row r="136" spans="1:24" s="286" customFormat="1" ht="12.75">
      <c r="A136" s="236" t="s">
        <v>69</v>
      </c>
      <c r="B136" s="155"/>
      <c r="C136" s="214">
        <v>0</v>
      </c>
      <c r="D136" s="147"/>
      <c r="E136" s="214">
        <v>0</v>
      </c>
      <c r="F136" s="147"/>
      <c r="G136" s="214">
        <v>0</v>
      </c>
      <c r="H136" s="148"/>
      <c r="I136" s="214">
        <v>0</v>
      </c>
      <c r="J136" s="149"/>
      <c r="K136" s="214">
        <v>0</v>
      </c>
      <c r="L136" s="99"/>
      <c r="M136" s="150">
        <f aca="true" t="shared" si="5" ref="M136:M141">SUM(C136:K136)</f>
        <v>0</v>
      </c>
      <c r="N136" s="285"/>
      <c r="O136" s="104"/>
      <c r="P136" s="104"/>
      <c r="Q136" s="104"/>
      <c r="R136" s="104"/>
      <c r="S136" s="104"/>
      <c r="T136" s="104"/>
      <c r="U136" s="104"/>
      <c r="V136" s="104"/>
      <c r="W136" s="104"/>
      <c r="X136" s="104"/>
    </row>
    <row r="137" spans="1:24" s="286" customFormat="1" ht="12.75">
      <c r="A137" s="236" t="s">
        <v>49</v>
      </c>
      <c r="B137" s="155"/>
      <c r="C137" s="215">
        <v>0</v>
      </c>
      <c r="D137" s="151"/>
      <c r="E137" s="215">
        <v>0</v>
      </c>
      <c r="F137" s="151"/>
      <c r="G137" s="215">
        <v>0</v>
      </c>
      <c r="H137" s="151"/>
      <c r="I137" s="215">
        <v>0</v>
      </c>
      <c r="J137" s="151"/>
      <c r="K137" s="215">
        <v>0</v>
      </c>
      <c r="L137" s="99"/>
      <c r="M137" s="150">
        <f t="shared" si="5"/>
        <v>0</v>
      </c>
      <c r="N137" s="285"/>
      <c r="O137" s="104"/>
      <c r="P137" s="104"/>
      <c r="Q137" s="104"/>
      <c r="R137" s="104"/>
      <c r="S137" s="104"/>
      <c r="T137" s="104"/>
      <c r="U137" s="104"/>
      <c r="V137" s="104"/>
      <c r="W137" s="104"/>
      <c r="X137" s="104"/>
    </row>
    <row r="138" spans="1:24" s="286" customFormat="1" ht="12.75">
      <c r="A138" s="236" t="s">
        <v>45</v>
      </c>
      <c r="B138" s="155"/>
      <c r="C138" s="215">
        <v>0</v>
      </c>
      <c r="D138" s="151"/>
      <c r="E138" s="215">
        <v>0</v>
      </c>
      <c r="F138" s="151"/>
      <c r="G138" s="215">
        <v>0</v>
      </c>
      <c r="H138" s="151"/>
      <c r="I138" s="215">
        <v>0</v>
      </c>
      <c r="J138" s="151"/>
      <c r="K138" s="215">
        <v>0</v>
      </c>
      <c r="L138" s="99"/>
      <c r="M138" s="150">
        <f t="shared" si="5"/>
        <v>0</v>
      </c>
      <c r="N138" s="285"/>
      <c r="O138" s="104"/>
      <c r="P138" s="104"/>
      <c r="Q138" s="104"/>
      <c r="R138" s="104"/>
      <c r="S138" s="104"/>
      <c r="T138" s="104"/>
      <c r="U138" s="104"/>
      <c r="V138" s="104"/>
      <c r="W138" s="104"/>
      <c r="X138" s="104"/>
    </row>
    <row r="139" spans="1:24" s="286" customFormat="1" ht="12.75">
      <c r="A139" s="236" t="s">
        <v>50</v>
      </c>
      <c r="B139" s="155"/>
      <c r="C139" s="215">
        <v>0</v>
      </c>
      <c r="D139" s="151"/>
      <c r="E139" s="215">
        <v>0</v>
      </c>
      <c r="F139" s="151"/>
      <c r="G139" s="215">
        <v>0</v>
      </c>
      <c r="H139" s="151"/>
      <c r="I139" s="215">
        <v>0</v>
      </c>
      <c r="J139" s="151"/>
      <c r="K139" s="215">
        <v>0</v>
      </c>
      <c r="L139" s="99"/>
      <c r="M139" s="150">
        <f t="shared" si="5"/>
        <v>0</v>
      </c>
      <c r="N139" s="285"/>
      <c r="O139" s="104"/>
      <c r="P139" s="104"/>
      <c r="Q139" s="104"/>
      <c r="R139" s="104"/>
      <c r="S139" s="104"/>
      <c r="T139" s="104"/>
      <c r="U139" s="104"/>
      <c r="V139" s="104"/>
      <c r="W139" s="104"/>
      <c r="X139" s="104"/>
    </row>
    <row r="140" spans="1:24" s="286" customFormat="1" ht="12.75">
      <c r="A140" s="236" t="s">
        <v>25</v>
      </c>
      <c r="B140" s="155"/>
      <c r="C140" s="215">
        <v>0</v>
      </c>
      <c r="D140" s="151"/>
      <c r="E140" s="215">
        <v>0</v>
      </c>
      <c r="F140" s="151"/>
      <c r="G140" s="215">
        <v>0</v>
      </c>
      <c r="H140" s="151"/>
      <c r="I140" s="215">
        <v>0</v>
      </c>
      <c r="J140" s="151"/>
      <c r="K140" s="215">
        <v>0</v>
      </c>
      <c r="L140" s="99"/>
      <c r="M140" s="150">
        <f t="shared" si="5"/>
        <v>0</v>
      </c>
      <c r="N140" s="285"/>
      <c r="O140" s="104"/>
      <c r="P140" s="104"/>
      <c r="Q140" s="104"/>
      <c r="R140" s="104"/>
      <c r="S140" s="104"/>
      <c r="T140" s="104"/>
      <c r="U140" s="104"/>
      <c r="V140" s="104"/>
      <c r="W140" s="104"/>
      <c r="X140" s="104"/>
    </row>
    <row r="141" spans="1:24" s="286" customFormat="1" ht="12.75">
      <c r="A141" s="235" t="s">
        <v>70</v>
      </c>
      <c r="B141" s="152"/>
      <c r="C141" s="150">
        <f>SUM(C136:C140)</f>
        <v>0</v>
      </c>
      <c r="D141" s="99"/>
      <c r="E141" s="150">
        <f>SUM(E136:E140)</f>
        <v>0</v>
      </c>
      <c r="F141" s="99"/>
      <c r="G141" s="150">
        <f>SUM(G136:G140)</f>
        <v>0</v>
      </c>
      <c r="H141" s="99"/>
      <c r="I141" s="150">
        <f>SUM(I136:I140)</f>
        <v>0</v>
      </c>
      <c r="J141" s="99"/>
      <c r="K141" s="150">
        <f>SUM(K136:K140)</f>
        <v>0</v>
      </c>
      <c r="L141" s="99"/>
      <c r="M141" s="150">
        <f t="shared" si="5"/>
        <v>0</v>
      </c>
      <c r="N141" s="285"/>
      <c r="O141" s="104"/>
      <c r="P141" s="104"/>
      <c r="Q141" s="104"/>
      <c r="R141" s="104"/>
      <c r="S141" s="104"/>
      <c r="T141" s="104"/>
      <c r="U141" s="104"/>
      <c r="V141" s="104"/>
      <c r="W141" s="104"/>
      <c r="X141" s="104"/>
    </row>
    <row r="142" spans="1:24" s="286" customFormat="1" ht="12.75">
      <c r="A142" s="235"/>
      <c r="B142" s="152"/>
      <c r="C142" s="161"/>
      <c r="D142" s="99"/>
      <c r="E142" s="161"/>
      <c r="F142" s="99"/>
      <c r="G142" s="161"/>
      <c r="H142" s="99"/>
      <c r="I142" s="161"/>
      <c r="J142" s="99"/>
      <c r="K142" s="161"/>
      <c r="L142" s="99"/>
      <c r="M142" s="161"/>
      <c r="N142" s="285"/>
      <c r="O142" s="104"/>
      <c r="P142" s="104"/>
      <c r="Q142" s="104"/>
      <c r="R142" s="104"/>
      <c r="S142" s="104"/>
      <c r="T142" s="104"/>
      <c r="U142" s="104"/>
      <c r="V142" s="104"/>
      <c r="W142" s="104"/>
      <c r="X142" s="104"/>
    </row>
    <row r="143" spans="1:24" s="286" customFormat="1" ht="12.75">
      <c r="A143" s="153" t="s">
        <v>71</v>
      </c>
      <c r="B143" s="152"/>
      <c r="C143" s="161"/>
      <c r="D143" s="99"/>
      <c r="E143" s="161"/>
      <c r="F143" s="99"/>
      <c r="G143" s="161"/>
      <c r="H143" s="99"/>
      <c r="I143" s="161"/>
      <c r="J143" s="99"/>
      <c r="K143" s="161"/>
      <c r="L143" s="99"/>
      <c r="M143" s="161"/>
      <c r="N143" s="285"/>
      <c r="O143" s="104"/>
      <c r="P143" s="104"/>
      <c r="Q143" s="104"/>
      <c r="R143" s="104"/>
      <c r="S143" s="104"/>
      <c r="T143" s="104"/>
      <c r="U143" s="104"/>
      <c r="V143" s="104"/>
      <c r="W143" s="104"/>
      <c r="X143" s="104"/>
    </row>
    <row r="144" spans="1:24" s="286" customFormat="1" ht="12.75">
      <c r="A144" s="154" t="s">
        <v>45</v>
      </c>
      <c r="B144" s="152"/>
      <c r="C144" s="214">
        <v>0</v>
      </c>
      <c r="D144" s="147"/>
      <c r="E144" s="214">
        <v>0</v>
      </c>
      <c r="F144" s="147"/>
      <c r="G144" s="214">
        <v>0</v>
      </c>
      <c r="H144" s="148"/>
      <c r="I144" s="214">
        <v>0</v>
      </c>
      <c r="J144" s="149"/>
      <c r="K144" s="214">
        <v>0</v>
      </c>
      <c r="L144" s="99"/>
      <c r="M144" s="150">
        <f aca="true" t="shared" si="6" ref="M144:M150">SUM(C144:K144)</f>
        <v>0</v>
      </c>
      <c r="N144" s="285"/>
      <c r="O144" s="104"/>
      <c r="P144" s="104"/>
      <c r="Q144" s="104"/>
      <c r="R144" s="104"/>
      <c r="S144" s="104"/>
      <c r="T144" s="104"/>
      <c r="U144" s="104"/>
      <c r="V144" s="104"/>
      <c r="W144" s="104"/>
      <c r="X144" s="104"/>
    </row>
    <row r="145" spans="1:24" s="286" customFormat="1" ht="12.75">
      <c r="A145" s="154" t="s">
        <v>72</v>
      </c>
      <c r="B145" s="152"/>
      <c r="C145" s="215">
        <v>0</v>
      </c>
      <c r="D145" s="151"/>
      <c r="E145" s="215">
        <v>0</v>
      </c>
      <c r="F145" s="151"/>
      <c r="G145" s="215">
        <v>0</v>
      </c>
      <c r="H145" s="151"/>
      <c r="I145" s="215">
        <v>0</v>
      </c>
      <c r="J145" s="151"/>
      <c r="K145" s="215">
        <v>0</v>
      </c>
      <c r="L145" s="99"/>
      <c r="M145" s="150">
        <f t="shared" si="6"/>
        <v>0</v>
      </c>
      <c r="N145" s="285"/>
      <c r="O145" s="104"/>
      <c r="P145" s="104"/>
      <c r="Q145" s="104"/>
      <c r="R145" s="104"/>
      <c r="S145" s="104"/>
      <c r="T145" s="104"/>
      <c r="U145" s="104"/>
      <c r="V145" s="104"/>
      <c r="W145" s="104"/>
      <c r="X145" s="104"/>
    </row>
    <row r="146" spans="1:24" s="286" customFormat="1" ht="12.75">
      <c r="A146" s="154" t="s">
        <v>73</v>
      </c>
      <c r="B146" s="152"/>
      <c r="C146" s="215">
        <v>0</v>
      </c>
      <c r="D146" s="151"/>
      <c r="E146" s="215">
        <v>0</v>
      </c>
      <c r="F146" s="151"/>
      <c r="G146" s="215">
        <v>0</v>
      </c>
      <c r="H146" s="151"/>
      <c r="I146" s="215">
        <v>0</v>
      </c>
      <c r="J146" s="151"/>
      <c r="K146" s="215">
        <v>0</v>
      </c>
      <c r="L146" s="99"/>
      <c r="M146" s="150">
        <f t="shared" si="6"/>
        <v>0</v>
      </c>
      <c r="N146" s="285"/>
      <c r="O146" s="104"/>
      <c r="P146" s="104"/>
      <c r="Q146" s="104"/>
      <c r="R146" s="104"/>
      <c r="S146" s="104"/>
      <c r="T146" s="104"/>
      <c r="U146" s="104"/>
      <c r="V146" s="104"/>
      <c r="W146" s="104"/>
      <c r="X146" s="104"/>
    </row>
    <row r="147" spans="1:24" s="286" customFormat="1" ht="12.75">
      <c r="A147" s="154" t="s">
        <v>74</v>
      </c>
      <c r="B147" s="152"/>
      <c r="C147" s="215">
        <v>0</v>
      </c>
      <c r="D147" s="151"/>
      <c r="E147" s="215">
        <v>0</v>
      </c>
      <c r="F147" s="151"/>
      <c r="G147" s="215">
        <v>0</v>
      </c>
      <c r="H147" s="151"/>
      <c r="I147" s="215">
        <v>0</v>
      </c>
      <c r="J147" s="151"/>
      <c r="K147" s="215">
        <v>0</v>
      </c>
      <c r="L147" s="99"/>
      <c r="M147" s="150">
        <f t="shared" si="6"/>
        <v>0</v>
      </c>
      <c r="N147" s="285"/>
      <c r="O147" s="104"/>
      <c r="P147" s="104"/>
      <c r="Q147" s="104"/>
      <c r="R147" s="104"/>
      <c r="S147" s="104"/>
      <c r="T147" s="104"/>
      <c r="U147" s="104"/>
      <c r="V147" s="104"/>
      <c r="W147" s="104"/>
      <c r="X147" s="104"/>
    </row>
    <row r="148" spans="1:24" s="286" customFormat="1" ht="12.75">
      <c r="A148" s="154" t="s">
        <v>31</v>
      </c>
      <c r="B148" s="152"/>
      <c r="C148" s="215">
        <v>0</v>
      </c>
      <c r="D148" s="151"/>
      <c r="E148" s="215">
        <v>0</v>
      </c>
      <c r="F148" s="151"/>
      <c r="G148" s="215">
        <v>0</v>
      </c>
      <c r="H148" s="151"/>
      <c r="I148" s="215">
        <v>0</v>
      </c>
      <c r="J148" s="151"/>
      <c r="K148" s="215">
        <v>0</v>
      </c>
      <c r="L148" s="99"/>
      <c r="M148" s="150">
        <f t="shared" si="6"/>
        <v>0</v>
      </c>
      <c r="N148" s="285"/>
      <c r="O148" s="104"/>
      <c r="P148" s="104"/>
      <c r="Q148" s="104"/>
      <c r="R148" s="104"/>
      <c r="S148" s="104"/>
      <c r="T148" s="104"/>
      <c r="U148" s="104"/>
      <c r="V148" s="104"/>
      <c r="W148" s="104"/>
      <c r="X148" s="104"/>
    </row>
    <row r="149" spans="1:24" s="286" customFormat="1" ht="12.75">
      <c r="A149" s="154" t="s">
        <v>25</v>
      </c>
      <c r="B149" s="152"/>
      <c r="C149" s="215">
        <v>0</v>
      </c>
      <c r="D149" s="151"/>
      <c r="E149" s="215">
        <v>0</v>
      </c>
      <c r="F149" s="151"/>
      <c r="G149" s="215">
        <v>0</v>
      </c>
      <c r="H149" s="151"/>
      <c r="I149" s="215">
        <v>0</v>
      </c>
      <c r="J149" s="151"/>
      <c r="K149" s="215">
        <v>0</v>
      </c>
      <c r="L149" s="99"/>
      <c r="M149" s="150">
        <f t="shared" si="6"/>
        <v>0</v>
      </c>
      <c r="N149" s="285"/>
      <c r="O149" s="104"/>
      <c r="P149" s="104"/>
      <c r="Q149" s="104"/>
      <c r="R149" s="104"/>
      <c r="S149" s="104"/>
      <c r="T149" s="104"/>
      <c r="U149" s="104"/>
      <c r="V149" s="104"/>
      <c r="W149" s="104"/>
      <c r="X149" s="104"/>
    </row>
    <row r="150" spans="1:24" s="286" customFormat="1" ht="12.75">
      <c r="A150" s="153" t="s">
        <v>75</v>
      </c>
      <c r="B150" s="152"/>
      <c r="C150" s="150">
        <f>SUM(C144:C149)</f>
        <v>0</v>
      </c>
      <c r="D150" s="99"/>
      <c r="E150" s="150">
        <f>SUM(E144:E149)</f>
        <v>0</v>
      </c>
      <c r="F150" s="99"/>
      <c r="G150" s="150">
        <f>SUM(G144:G149)</f>
        <v>0</v>
      </c>
      <c r="H150" s="99"/>
      <c r="I150" s="150">
        <f>SUM(I144:I149)</f>
        <v>0</v>
      </c>
      <c r="J150" s="99"/>
      <c r="K150" s="150">
        <f>SUM(K144:K149)</f>
        <v>0</v>
      </c>
      <c r="L150" s="99"/>
      <c r="M150" s="150">
        <f t="shared" si="6"/>
        <v>0</v>
      </c>
      <c r="N150" s="285"/>
      <c r="O150" s="104"/>
      <c r="P150" s="104"/>
      <c r="Q150" s="104"/>
      <c r="R150" s="104"/>
      <c r="S150" s="104"/>
      <c r="T150" s="104"/>
      <c r="U150" s="104"/>
      <c r="V150" s="104"/>
      <c r="W150" s="104"/>
      <c r="X150" s="104"/>
    </row>
    <row r="151" spans="1:24" s="286" customFormat="1" ht="12.75">
      <c r="A151" s="153"/>
      <c r="B151" s="152"/>
      <c r="C151" s="99"/>
      <c r="D151" s="99"/>
      <c r="E151" s="99"/>
      <c r="F151" s="99"/>
      <c r="G151" s="99"/>
      <c r="H151" s="99"/>
      <c r="I151" s="99"/>
      <c r="J151" s="99"/>
      <c r="K151" s="99"/>
      <c r="L151" s="99"/>
      <c r="M151" s="99"/>
      <c r="N151" s="285"/>
      <c r="O151" s="104"/>
      <c r="P151" s="104"/>
      <c r="Q151" s="104"/>
      <c r="R151" s="104"/>
      <c r="S151" s="104"/>
      <c r="T151" s="104"/>
      <c r="U151" s="104"/>
      <c r="V151" s="104"/>
      <c r="W151" s="104"/>
      <c r="X151" s="104"/>
    </row>
    <row r="152" spans="1:24" s="286" customFormat="1" ht="12.75">
      <c r="A152" s="153" t="s">
        <v>76</v>
      </c>
      <c r="B152" s="152"/>
      <c r="C152" s="99"/>
      <c r="D152" s="99"/>
      <c r="E152" s="99"/>
      <c r="F152" s="99"/>
      <c r="G152" s="99"/>
      <c r="H152" s="99"/>
      <c r="I152" s="99"/>
      <c r="J152" s="99"/>
      <c r="K152" s="99"/>
      <c r="L152" s="99"/>
      <c r="M152" s="99"/>
      <c r="N152" s="285"/>
      <c r="O152" s="104"/>
      <c r="P152" s="104"/>
      <c r="Q152" s="104"/>
      <c r="R152" s="104"/>
      <c r="S152" s="104"/>
      <c r="T152" s="104"/>
      <c r="U152" s="104"/>
      <c r="V152" s="104"/>
      <c r="W152" s="104"/>
      <c r="X152" s="104"/>
    </row>
    <row r="153" spans="1:24" s="286" customFormat="1" ht="12.75">
      <c r="A153" s="154" t="s">
        <v>77</v>
      </c>
      <c r="B153" s="152"/>
      <c r="C153" s="214">
        <v>0</v>
      </c>
      <c r="D153" s="147"/>
      <c r="E153" s="214">
        <v>0</v>
      </c>
      <c r="F153" s="147"/>
      <c r="G153" s="214">
        <v>0</v>
      </c>
      <c r="H153" s="148"/>
      <c r="I153" s="214">
        <v>0</v>
      </c>
      <c r="J153" s="149"/>
      <c r="K153" s="214">
        <v>0</v>
      </c>
      <c r="L153" s="99"/>
      <c r="M153" s="150">
        <f aca="true" t="shared" si="7" ref="M153:M158">SUM(C153:K153)</f>
        <v>0</v>
      </c>
      <c r="N153" s="285"/>
      <c r="O153" s="104"/>
      <c r="P153" s="104"/>
      <c r="Q153" s="104"/>
      <c r="R153" s="104"/>
      <c r="S153" s="104"/>
      <c r="T153" s="104"/>
      <c r="U153" s="104"/>
      <c r="V153" s="104"/>
      <c r="W153" s="104"/>
      <c r="X153" s="104"/>
    </row>
    <row r="154" spans="1:24" s="286" customFormat="1" ht="12.75">
      <c r="A154" s="154" t="s">
        <v>78</v>
      </c>
      <c r="B154" s="152"/>
      <c r="C154" s="215">
        <v>0</v>
      </c>
      <c r="D154" s="151"/>
      <c r="E154" s="215">
        <v>0</v>
      </c>
      <c r="F154" s="151"/>
      <c r="G154" s="215">
        <v>0</v>
      </c>
      <c r="H154" s="151"/>
      <c r="I154" s="215">
        <v>0</v>
      </c>
      <c r="J154" s="151"/>
      <c r="K154" s="215">
        <v>0</v>
      </c>
      <c r="L154" s="99"/>
      <c r="M154" s="150">
        <f t="shared" si="7"/>
        <v>0</v>
      </c>
      <c r="N154" s="285"/>
      <c r="O154" s="104"/>
      <c r="P154" s="104"/>
      <c r="Q154" s="104"/>
      <c r="R154" s="104"/>
      <c r="S154" s="104"/>
      <c r="T154" s="104"/>
      <c r="U154" s="104"/>
      <c r="V154" s="104"/>
      <c r="W154" s="104"/>
      <c r="X154" s="104"/>
    </row>
    <row r="155" spans="1:24" s="286" customFormat="1" ht="12.75">
      <c r="A155" s="154" t="s">
        <v>79</v>
      </c>
      <c r="B155" s="152"/>
      <c r="C155" s="215">
        <v>0</v>
      </c>
      <c r="D155" s="151"/>
      <c r="E155" s="215">
        <v>0</v>
      </c>
      <c r="F155" s="151"/>
      <c r="G155" s="215">
        <v>0</v>
      </c>
      <c r="H155" s="151"/>
      <c r="I155" s="215">
        <v>0</v>
      </c>
      <c r="J155" s="151"/>
      <c r="K155" s="215">
        <v>0</v>
      </c>
      <c r="L155" s="99"/>
      <c r="M155" s="150">
        <f t="shared" si="7"/>
        <v>0</v>
      </c>
      <c r="N155" s="285"/>
      <c r="O155" s="104"/>
      <c r="P155" s="104"/>
      <c r="Q155" s="104"/>
      <c r="R155" s="104"/>
      <c r="S155" s="104"/>
      <c r="T155" s="104"/>
      <c r="U155" s="104"/>
      <c r="V155" s="104"/>
      <c r="W155" s="104"/>
      <c r="X155" s="104"/>
    </row>
    <row r="156" spans="1:24" s="286" customFormat="1" ht="12.75">
      <c r="A156" s="154" t="s">
        <v>80</v>
      </c>
      <c r="B156" s="152"/>
      <c r="C156" s="215">
        <v>0</v>
      </c>
      <c r="D156" s="151"/>
      <c r="E156" s="215">
        <v>0</v>
      </c>
      <c r="F156" s="151"/>
      <c r="G156" s="215">
        <v>0</v>
      </c>
      <c r="H156" s="151"/>
      <c r="I156" s="215">
        <v>0</v>
      </c>
      <c r="J156" s="151"/>
      <c r="K156" s="215">
        <v>0</v>
      </c>
      <c r="L156" s="99"/>
      <c r="M156" s="150">
        <f t="shared" si="7"/>
        <v>0</v>
      </c>
      <c r="N156" s="285"/>
      <c r="O156" s="104"/>
      <c r="P156" s="104"/>
      <c r="Q156" s="104"/>
      <c r="R156" s="104"/>
      <c r="S156" s="104"/>
      <c r="T156" s="104"/>
      <c r="U156" s="104"/>
      <c r="V156" s="104"/>
      <c r="W156" s="104"/>
      <c r="X156" s="104"/>
    </row>
    <row r="157" spans="1:24" s="286" customFormat="1" ht="12.75">
      <c r="A157" s="154" t="s">
        <v>25</v>
      </c>
      <c r="B157" s="152"/>
      <c r="C157" s="215">
        <v>0</v>
      </c>
      <c r="D157" s="151"/>
      <c r="E157" s="215">
        <v>0</v>
      </c>
      <c r="F157" s="151"/>
      <c r="G157" s="215">
        <v>0</v>
      </c>
      <c r="H157" s="151"/>
      <c r="I157" s="215">
        <v>0</v>
      </c>
      <c r="J157" s="151"/>
      <c r="K157" s="215">
        <v>0</v>
      </c>
      <c r="L157" s="99"/>
      <c r="M157" s="150">
        <f t="shared" si="7"/>
        <v>0</v>
      </c>
      <c r="N157" s="285"/>
      <c r="O157" s="104"/>
      <c r="P157" s="104"/>
      <c r="Q157" s="104"/>
      <c r="R157" s="104"/>
      <c r="S157" s="104"/>
      <c r="T157" s="104"/>
      <c r="U157" s="104"/>
      <c r="V157" s="104"/>
      <c r="W157" s="104"/>
      <c r="X157" s="104"/>
    </row>
    <row r="158" spans="1:24" s="286" customFormat="1" ht="12.75">
      <c r="A158" s="153" t="s">
        <v>81</v>
      </c>
      <c r="B158" s="152"/>
      <c r="C158" s="150">
        <f>SUM(C153:C157)</f>
        <v>0</v>
      </c>
      <c r="D158" s="99"/>
      <c r="E158" s="150">
        <f>SUM(E153:E157)</f>
        <v>0</v>
      </c>
      <c r="F158" s="99"/>
      <c r="G158" s="150">
        <f>SUM(G153:G157)</f>
        <v>0</v>
      </c>
      <c r="H158" s="99"/>
      <c r="I158" s="150">
        <f>SUM(I153:I157)</f>
        <v>0</v>
      </c>
      <c r="J158" s="99"/>
      <c r="K158" s="150">
        <f>SUM(K153:K157)</f>
        <v>0</v>
      </c>
      <c r="L158" s="99"/>
      <c r="M158" s="150">
        <f t="shared" si="7"/>
        <v>0</v>
      </c>
      <c r="N158" s="285"/>
      <c r="O158" s="104"/>
      <c r="P158" s="104"/>
      <c r="Q158" s="104"/>
      <c r="R158" s="104"/>
      <c r="S158" s="104"/>
      <c r="T158" s="104"/>
      <c r="U158" s="104"/>
      <c r="V158" s="104"/>
      <c r="W158" s="104"/>
      <c r="X158" s="104"/>
    </row>
    <row r="159" spans="1:24" s="286" customFormat="1" ht="12.75">
      <c r="A159" s="153"/>
      <c r="B159" s="152"/>
      <c r="C159" s="99"/>
      <c r="D159" s="99"/>
      <c r="E159" s="99"/>
      <c r="F159" s="99"/>
      <c r="G159" s="99"/>
      <c r="H159" s="99"/>
      <c r="I159" s="99"/>
      <c r="J159" s="99"/>
      <c r="K159" s="99"/>
      <c r="L159" s="99"/>
      <c r="M159" s="99"/>
      <c r="N159" s="285"/>
      <c r="O159" s="104"/>
      <c r="P159" s="104"/>
      <c r="Q159" s="104"/>
      <c r="R159" s="104"/>
      <c r="S159" s="104"/>
      <c r="T159" s="104"/>
      <c r="U159" s="104"/>
      <c r="V159" s="104"/>
      <c r="W159" s="104"/>
      <c r="X159" s="104"/>
    </row>
    <row r="160" spans="1:24" s="286" customFormat="1" ht="12.75">
      <c r="A160" s="153" t="s">
        <v>82</v>
      </c>
      <c r="B160" s="152"/>
      <c r="C160" s="99"/>
      <c r="D160" s="99"/>
      <c r="E160" s="99"/>
      <c r="F160" s="99"/>
      <c r="G160" s="99"/>
      <c r="H160" s="99"/>
      <c r="I160" s="99"/>
      <c r="J160" s="99"/>
      <c r="K160" s="99"/>
      <c r="L160" s="99"/>
      <c r="M160" s="99"/>
      <c r="N160" s="285"/>
      <c r="O160" s="104"/>
      <c r="P160" s="104"/>
      <c r="Q160" s="104"/>
      <c r="R160" s="104"/>
      <c r="S160" s="104"/>
      <c r="T160" s="104"/>
      <c r="U160" s="104"/>
      <c r="V160" s="104"/>
      <c r="W160" s="104"/>
      <c r="X160" s="104"/>
    </row>
    <row r="161" spans="1:24" s="286" customFormat="1" ht="12.75">
      <c r="A161" s="154" t="s">
        <v>54</v>
      </c>
      <c r="B161" s="152"/>
      <c r="C161" s="214">
        <v>0</v>
      </c>
      <c r="D161" s="147"/>
      <c r="E161" s="214">
        <v>0</v>
      </c>
      <c r="F161" s="147"/>
      <c r="G161" s="214">
        <v>0</v>
      </c>
      <c r="H161" s="148"/>
      <c r="I161" s="214">
        <v>0</v>
      </c>
      <c r="J161" s="149"/>
      <c r="K161" s="214">
        <v>0</v>
      </c>
      <c r="L161" s="99"/>
      <c r="M161" s="150">
        <f>SUM(C161:K161)</f>
        <v>0</v>
      </c>
      <c r="N161" s="285"/>
      <c r="O161" s="104"/>
      <c r="P161" s="104"/>
      <c r="Q161" s="104"/>
      <c r="R161" s="104"/>
      <c r="S161" s="104"/>
      <c r="T161" s="104"/>
      <c r="U161" s="104"/>
      <c r="V161" s="104"/>
      <c r="W161" s="104"/>
      <c r="X161" s="104"/>
    </row>
    <row r="162" spans="1:24" s="286" customFormat="1" ht="12.75">
      <c r="A162" s="154" t="s">
        <v>55</v>
      </c>
      <c r="B162" s="152"/>
      <c r="C162" s="215">
        <v>0</v>
      </c>
      <c r="D162" s="151"/>
      <c r="E162" s="215">
        <v>0</v>
      </c>
      <c r="F162" s="151"/>
      <c r="G162" s="215">
        <v>0</v>
      </c>
      <c r="H162" s="151"/>
      <c r="I162" s="215">
        <v>0</v>
      </c>
      <c r="J162" s="151"/>
      <c r="K162" s="215">
        <v>0</v>
      </c>
      <c r="L162" s="99"/>
      <c r="M162" s="150">
        <f>SUM(C162:K162)</f>
        <v>0</v>
      </c>
      <c r="N162" s="285"/>
      <c r="O162" s="104"/>
      <c r="P162" s="104"/>
      <c r="Q162" s="104"/>
      <c r="R162" s="104"/>
      <c r="S162" s="104"/>
      <c r="T162" s="104"/>
      <c r="U162" s="104"/>
      <c r="V162" s="104"/>
      <c r="W162" s="104"/>
      <c r="X162" s="104"/>
    </row>
    <row r="163" spans="1:24" s="286" customFormat="1" ht="12.75">
      <c r="A163" s="154" t="s">
        <v>56</v>
      </c>
      <c r="B163" s="152"/>
      <c r="C163" s="215">
        <v>0</v>
      </c>
      <c r="D163" s="151"/>
      <c r="E163" s="215">
        <v>0</v>
      </c>
      <c r="F163" s="151"/>
      <c r="G163" s="215">
        <v>0</v>
      </c>
      <c r="H163" s="151"/>
      <c r="I163" s="215">
        <v>0</v>
      </c>
      <c r="J163" s="151"/>
      <c r="K163" s="215">
        <v>0</v>
      </c>
      <c r="L163" s="99"/>
      <c r="M163" s="150">
        <f>SUM(C163:K163)</f>
        <v>0</v>
      </c>
      <c r="N163" s="285"/>
      <c r="O163" s="104"/>
      <c r="P163" s="104"/>
      <c r="Q163" s="104"/>
      <c r="R163" s="104"/>
      <c r="S163" s="104"/>
      <c r="T163" s="104"/>
      <c r="U163" s="104"/>
      <c r="V163" s="104"/>
      <c r="W163" s="104"/>
      <c r="X163" s="104"/>
    </row>
    <row r="164" spans="1:24" s="286" customFormat="1" ht="12.75">
      <c r="A164" s="153" t="s">
        <v>83</v>
      </c>
      <c r="B164" s="152"/>
      <c r="C164" s="150">
        <f>SUM(C161:C163)</f>
        <v>0</v>
      </c>
      <c r="D164" s="99"/>
      <c r="E164" s="150">
        <f>SUM(E161:E163)</f>
        <v>0</v>
      </c>
      <c r="F164" s="99"/>
      <c r="G164" s="150">
        <f>SUM(G161:G163)</f>
        <v>0</v>
      </c>
      <c r="H164" s="99"/>
      <c r="I164" s="150">
        <f>SUM(I161:I163)</f>
        <v>0</v>
      </c>
      <c r="J164" s="99"/>
      <c r="K164" s="150">
        <f>SUM(K161:K163)</f>
        <v>0</v>
      </c>
      <c r="L164" s="99"/>
      <c r="M164" s="150">
        <f>SUM(C164:K164)</f>
        <v>0</v>
      </c>
      <c r="N164" s="285"/>
      <c r="O164" s="104"/>
      <c r="P164" s="104"/>
      <c r="Q164" s="104"/>
      <c r="R164" s="104"/>
      <c r="S164" s="104"/>
      <c r="T164" s="104"/>
      <c r="U164" s="104"/>
      <c r="V164" s="104"/>
      <c r="W164" s="104"/>
      <c r="X164" s="104"/>
    </row>
    <row r="165" spans="1:24" s="286" customFormat="1" ht="12.75">
      <c r="A165" s="153"/>
      <c r="B165" s="152"/>
      <c r="C165" s="99"/>
      <c r="D165" s="99"/>
      <c r="E165" s="99"/>
      <c r="F165" s="99"/>
      <c r="G165" s="99"/>
      <c r="H165" s="99"/>
      <c r="I165" s="99"/>
      <c r="J165" s="99"/>
      <c r="K165" s="99"/>
      <c r="L165" s="99"/>
      <c r="M165" s="99"/>
      <c r="N165" s="285"/>
      <c r="O165" s="104"/>
      <c r="P165" s="104"/>
      <c r="Q165" s="104"/>
      <c r="R165" s="104"/>
      <c r="S165" s="104"/>
      <c r="T165" s="104"/>
      <c r="U165" s="104"/>
      <c r="V165" s="104"/>
      <c r="W165" s="104"/>
      <c r="X165" s="104"/>
    </row>
    <row r="166" spans="1:15" ht="12.75">
      <c r="A166" s="233" t="s">
        <v>84</v>
      </c>
      <c r="B166" s="155"/>
      <c r="C166" s="99"/>
      <c r="D166" s="99"/>
      <c r="E166" s="99"/>
      <c r="F166" s="99"/>
      <c r="G166" s="99"/>
      <c r="H166" s="99"/>
      <c r="I166" s="99"/>
      <c r="J166" s="99"/>
      <c r="K166" s="99"/>
      <c r="L166" s="99"/>
      <c r="M166" s="99"/>
      <c r="N166" s="287"/>
      <c r="O166" s="104"/>
    </row>
    <row r="167" spans="1:15" ht="12.75">
      <c r="A167" s="154" t="s">
        <v>235</v>
      </c>
      <c r="B167" s="155"/>
      <c r="C167" s="238">
        <f>SUM('I Mirror_Central'!$B63:$M63)*'I Mirror_Central'!$B48</f>
        <v>0</v>
      </c>
      <c r="D167" s="147"/>
      <c r="E167" s="238">
        <f>SUM('I Mirror_Central'!$B93:$M93)*'I Mirror_Central'!$B78</f>
        <v>0</v>
      </c>
      <c r="F167" s="147"/>
      <c r="G167" s="238">
        <f>SUM('I Mirror_Central'!$B123:$M123)*'I Mirror_Central'!$B108</f>
        <v>0</v>
      </c>
      <c r="H167" s="148"/>
      <c r="I167" s="238">
        <f>SUM('I Mirror_Central'!$B153:$M153)*'I Mirror_Central'!$B138</f>
        <v>0</v>
      </c>
      <c r="J167" s="148"/>
      <c r="K167" s="238">
        <f>SUM('I Mirror_Central'!$B183:$M183)*'I Mirror_Central'!$B168</f>
        <v>0</v>
      </c>
      <c r="L167" s="156"/>
      <c r="M167" s="150">
        <f>SUM(C167:K167)</f>
        <v>0</v>
      </c>
      <c r="N167" s="287"/>
      <c r="O167" s="104"/>
    </row>
    <row r="168" spans="1:15" ht="12.75">
      <c r="A168" s="154" t="s">
        <v>236</v>
      </c>
      <c r="B168" s="155"/>
      <c r="C168" s="239">
        <f>SUM('I Mirror_Central'!$B64:$M64)*'I Mirror_Central'!$B49</f>
        <v>0</v>
      </c>
      <c r="D168" s="237"/>
      <c r="E168" s="239">
        <f>SUM('I Mirror_Central'!$B94:$M94)*'I Mirror_Central'!$B79</f>
        <v>0</v>
      </c>
      <c r="F168" s="237"/>
      <c r="G168" s="239">
        <f>SUM('I Mirror_Central'!$B124:$M124)*'I Mirror_Central'!$B109</f>
        <v>0</v>
      </c>
      <c r="H168" s="237"/>
      <c r="I168" s="239">
        <f>SUM('I Mirror_Central'!$B154:$M154)*'I Mirror_Central'!$B139</f>
        <v>0</v>
      </c>
      <c r="J168" s="237"/>
      <c r="K168" s="239">
        <f>SUM('I Mirror_Central'!$B184:$M184)*'I Mirror_Central'!$B169</f>
        <v>0</v>
      </c>
      <c r="L168" s="156"/>
      <c r="M168" s="150">
        <f>SUM(C168:K168)</f>
        <v>0</v>
      </c>
      <c r="N168" s="287"/>
      <c r="O168" s="104"/>
    </row>
    <row r="169" spans="1:15" ht="12.75">
      <c r="A169" s="154" t="s">
        <v>347</v>
      </c>
      <c r="B169" s="155"/>
      <c r="C169" s="239">
        <f>SUM('I Mirror_Central'!$B65:$M65)*'I Mirror_Central'!$B50</f>
        <v>0</v>
      </c>
      <c r="D169" s="237"/>
      <c r="E169" s="239">
        <f>SUM('I Mirror_Central'!$B95:$M95)*'I Mirror_Central'!$B80</f>
        <v>0</v>
      </c>
      <c r="F169" s="237"/>
      <c r="G169" s="239">
        <f>SUM('I Mirror_Central'!$B125:$M125)*'I Mirror_Central'!$B110</f>
        <v>0</v>
      </c>
      <c r="H169" s="237"/>
      <c r="I169" s="239">
        <f>SUM('I Mirror_Central'!$B155:$M155)*'I Mirror_Central'!$B140</f>
        <v>0</v>
      </c>
      <c r="J169" s="237"/>
      <c r="K169" s="239">
        <f>SUM('I Mirror_Central'!$B185:$M185)*'I Mirror_Central'!$B170</f>
        <v>0</v>
      </c>
      <c r="L169" s="156"/>
      <c r="M169" s="150">
        <f>SUM(C169:K169)</f>
        <v>0</v>
      </c>
      <c r="N169" s="287"/>
      <c r="O169" s="104"/>
    </row>
    <row r="170" spans="1:15" ht="12.75">
      <c r="A170" s="233" t="s">
        <v>237</v>
      </c>
      <c r="B170" s="155"/>
      <c r="C170" s="150">
        <f>SUM(C167:C169)</f>
        <v>0</v>
      </c>
      <c r="D170" s="99"/>
      <c r="E170" s="150">
        <f>SUM(E167:E169)</f>
        <v>0</v>
      </c>
      <c r="F170" s="99"/>
      <c r="G170" s="150">
        <f>SUM(G167:G169)</f>
        <v>0</v>
      </c>
      <c r="H170" s="99"/>
      <c r="I170" s="150">
        <f>SUM(I167:I169)</f>
        <v>0</v>
      </c>
      <c r="J170" s="99"/>
      <c r="K170" s="150">
        <f>SUM(K167:K169)</f>
        <v>0</v>
      </c>
      <c r="L170" s="99"/>
      <c r="M170" s="150">
        <f>SUM(C170:K170)</f>
        <v>0</v>
      </c>
      <c r="N170" s="287"/>
      <c r="O170" s="104"/>
    </row>
    <row r="171" spans="1:15" ht="12.75">
      <c r="A171" s="162"/>
      <c r="B171" s="155"/>
      <c r="C171" s="156"/>
      <c r="D171" s="156"/>
      <c r="E171" s="156"/>
      <c r="F171" s="156"/>
      <c r="G171" s="156"/>
      <c r="H171" s="156"/>
      <c r="I171" s="156" t="s">
        <v>1</v>
      </c>
      <c r="J171" s="156"/>
      <c r="K171" s="156" t="s">
        <v>1</v>
      </c>
      <c r="L171" s="156"/>
      <c r="M171" s="99"/>
      <c r="O171" s="104"/>
    </row>
    <row r="172" spans="1:15" ht="12.75">
      <c r="A172" s="153" t="s">
        <v>85</v>
      </c>
      <c r="B172" s="155"/>
      <c r="C172" s="156"/>
      <c r="D172" s="156"/>
      <c r="E172" s="156"/>
      <c r="F172" s="156"/>
      <c r="G172" s="156"/>
      <c r="H172" s="156"/>
      <c r="I172" s="156"/>
      <c r="J172" s="156"/>
      <c r="K172" s="156"/>
      <c r="L172" s="156"/>
      <c r="M172" s="99"/>
      <c r="O172" s="104"/>
    </row>
    <row r="173" spans="1:15" ht="12.75">
      <c r="A173" s="162" t="s">
        <v>86</v>
      </c>
      <c r="B173" s="155"/>
      <c r="C173" s="214">
        <v>0</v>
      </c>
      <c r="D173" s="147"/>
      <c r="E173" s="214">
        <v>0</v>
      </c>
      <c r="F173" s="147"/>
      <c r="G173" s="214">
        <v>0</v>
      </c>
      <c r="H173" s="148"/>
      <c r="I173" s="214">
        <v>0</v>
      </c>
      <c r="J173" s="149"/>
      <c r="K173" s="214">
        <v>0</v>
      </c>
      <c r="L173" s="156"/>
      <c r="M173" s="150">
        <f>SUM(C173:K173)</f>
        <v>0</v>
      </c>
      <c r="O173" s="104"/>
    </row>
    <row r="174" spans="1:15" ht="12.75">
      <c r="A174" s="162" t="s">
        <v>87</v>
      </c>
      <c r="B174" s="155"/>
      <c r="C174" s="215">
        <v>0</v>
      </c>
      <c r="D174" s="151"/>
      <c r="E174" s="215">
        <v>0</v>
      </c>
      <c r="F174" s="151"/>
      <c r="G174" s="215">
        <v>0</v>
      </c>
      <c r="H174" s="151"/>
      <c r="I174" s="215">
        <v>0</v>
      </c>
      <c r="J174" s="151"/>
      <c r="K174" s="215">
        <v>0</v>
      </c>
      <c r="L174" s="156"/>
      <c r="M174" s="150">
        <f>SUM(C174:K174)</f>
        <v>0</v>
      </c>
      <c r="O174" s="104"/>
    </row>
    <row r="175" spans="1:15" ht="12.75">
      <c r="A175" s="153" t="s">
        <v>88</v>
      </c>
      <c r="B175" s="155"/>
      <c r="C175" s="150">
        <f>SUM(C173:C174)</f>
        <v>0</v>
      </c>
      <c r="D175" s="99"/>
      <c r="E175" s="150">
        <f>SUM(E173:E174)</f>
        <v>0</v>
      </c>
      <c r="F175" s="99"/>
      <c r="G175" s="150">
        <f>SUM(G173:G174)</f>
        <v>0</v>
      </c>
      <c r="H175" s="99"/>
      <c r="I175" s="150">
        <f>SUM(I173:I174)</f>
        <v>0</v>
      </c>
      <c r="J175" s="99"/>
      <c r="K175" s="150">
        <f>SUM(K173:K174)</f>
        <v>0</v>
      </c>
      <c r="L175" s="99"/>
      <c r="M175" s="150">
        <f>SUM(C175:K175)</f>
        <v>0</v>
      </c>
      <c r="O175" s="104"/>
    </row>
    <row r="176" spans="1:15" ht="12.75">
      <c r="A176" s="162"/>
      <c r="B176" s="155"/>
      <c r="C176" s="156"/>
      <c r="D176" s="156"/>
      <c r="E176" s="156"/>
      <c r="F176" s="156"/>
      <c r="G176" s="156"/>
      <c r="H176" s="156"/>
      <c r="I176" s="156"/>
      <c r="J176" s="156"/>
      <c r="K176" s="156"/>
      <c r="L176" s="156"/>
      <c r="M176" s="99"/>
      <c r="O176" s="104"/>
    </row>
    <row r="177" spans="1:15" ht="12.75">
      <c r="A177" s="153" t="s">
        <v>89</v>
      </c>
      <c r="B177" s="155"/>
      <c r="C177" s="214">
        <v>0</v>
      </c>
      <c r="D177" s="147"/>
      <c r="E177" s="214">
        <v>0</v>
      </c>
      <c r="F177" s="147"/>
      <c r="G177" s="214">
        <v>0</v>
      </c>
      <c r="H177" s="148"/>
      <c r="I177" s="214">
        <v>0</v>
      </c>
      <c r="J177" s="149"/>
      <c r="K177" s="214">
        <v>0</v>
      </c>
      <c r="L177" s="156"/>
      <c r="M177" s="150">
        <f>SUM(C177:K177)</f>
        <v>0</v>
      </c>
      <c r="O177" s="104"/>
    </row>
    <row r="178" spans="1:15" ht="12.75">
      <c r="A178" s="162"/>
      <c r="B178" s="155"/>
      <c r="C178" s="156"/>
      <c r="D178" s="156"/>
      <c r="E178" s="156"/>
      <c r="F178" s="156"/>
      <c r="G178" s="156"/>
      <c r="H178" s="156"/>
      <c r="I178" s="156"/>
      <c r="J178" s="156"/>
      <c r="K178" s="156"/>
      <c r="L178" s="156"/>
      <c r="M178" s="99"/>
      <c r="O178" s="104"/>
    </row>
    <row r="179" spans="1:24" s="121" customFormat="1" ht="12.75">
      <c r="A179" s="163" t="s">
        <v>90</v>
      </c>
      <c r="B179" s="152"/>
      <c r="C179" s="150">
        <f>C108+C118+C126+C133+C141+C150+C158+C164+C170+C175+C177</f>
        <v>0</v>
      </c>
      <c r="D179" s="99"/>
      <c r="E179" s="150">
        <f>E108+E118+E126+E133+E141+E150+E158+E164+E170+E175+E177</f>
        <v>0</v>
      </c>
      <c r="F179" s="99"/>
      <c r="G179" s="150">
        <f>G108+G118+G126+G133+G141+G150+G158+G164+G170+G175+G177</f>
        <v>0</v>
      </c>
      <c r="H179" s="99"/>
      <c r="I179" s="150">
        <f>I108+I118+I126+I133+I141+I150+I158+I164+I170+I175+I177</f>
        <v>0</v>
      </c>
      <c r="J179" s="99"/>
      <c r="K179" s="150">
        <f>K108+K118+K126+K133+K141+K150+K158+K164+K170+K175+K177</f>
        <v>0</v>
      </c>
      <c r="L179" s="99"/>
      <c r="M179" s="150">
        <f>SUM(C179:K179)</f>
        <v>0</v>
      </c>
      <c r="N179" s="288"/>
      <c r="O179" s="104"/>
      <c r="P179" s="104"/>
      <c r="Q179" s="104"/>
      <c r="R179" s="104"/>
      <c r="S179" s="104"/>
      <c r="T179" s="104"/>
      <c r="U179" s="104"/>
      <c r="V179" s="104"/>
      <c r="W179" s="104"/>
      <c r="X179" s="104"/>
    </row>
    <row r="180" spans="1:24" s="121" customFormat="1" ht="12.75">
      <c r="A180" s="163"/>
      <c r="B180" s="152"/>
      <c r="C180" s="99"/>
      <c r="D180" s="99"/>
      <c r="E180" s="99"/>
      <c r="F180" s="99"/>
      <c r="G180" s="99"/>
      <c r="H180" s="99"/>
      <c r="I180" s="99"/>
      <c r="J180" s="99"/>
      <c r="K180" s="99"/>
      <c r="L180" s="99"/>
      <c r="M180" s="99"/>
      <c r="N180" s="288"/>
      <c r="O180" s="104"/>
      <c r="P180" s="104"/>
      <c r="Q180" s="104"/>
      <c r="R180" s="104"/>
      <c r="S180" s="104"/>
      <c r="T180" s="104"/>
      <c r="U180" s="104"/>
      <c r="V180" s="104"/>
      <c r="W180" s="104"/>
      <c r="X180" s="104"/>
    </row>
    <row r="181" spans="1:24" s="121" customFormat="1" ht="12.75">
      <c r="A181" s="163" t="s">
        <v>91</v>
      </c>
      <c r="B181" s="152"/>
      <c r="C181" s="150">
        <f>C179+C100</f>
        <v>0</v>
      </c>
      <c r="D181" s="99"/>
      <c r="E181" s="150">
        <f>E179+E100</f>
        <v>0</v>
      </c>
      <c r="F181" s="99"/>
      <c r="G181" s="150">
        <f>G179+G100</f>
        <v>0</v>
      </c>
      <c r="H181" s="99"/>
      <c r="I181" s="150">
        <f>I179+I100</f>
        <v>0</v>
      </c>
      <c r="J181" s="99"/>
      <c r="K181" s="150">
        <f>K179+K100</f>
        <v>0</v>
      </c>
      <c r="L181" s="99"/>
      <c r="M181" s="150">
        <f>SUM(C181:K181)</f>
        <v>0</v>
      </c>
      <c r="N181" s="288"/>
      <c r="O181" s="104"/>
      <c r="P181" s="104"/>
      <c r="Q181" s="104"/>
      <c r="R181" s="104"/>
      <c r="S181" s="104"/>
      <c r="T181" s="104"/>
      <c r="U181" s="104"/>
      <c r="V181" s="104"/>
      <c r="W181" s="104"/>
      <c r="X181" s="104"/>
    </row>
    <row r="182" spans="1:24" s="121" customFormat="1" ht="12.75">
      <c r="A182" s="163"/>
      <c r="B182" s="152"/>
      <c r="C182" s="99"/>
      <c r="D182" s="99"/>
      <c r="E182" s="99"/>
      <c r="F182" s="99"/>
      <c r="G182" s="99"/>
      <c r="H182" s="99"/>
      <c r="I182" s="99"/>
      <c r="J182" s="99"/>
      <c r="K182" s="99"/>
      <c r="L182" s="99"/>
      <c r="M182" s="99"/>
      <c r="N182" s="288"/>
      <c r="O182" s="104" t="s">
        <v>1</v>
      </c>
      <c r="P182" s="104"/>
      <c r="Q182" s="104"/>
      <c r="R182" s="104"/>
      <c r="S182" s="104"/>
      <c r="T182" s="104"/>
      <c r="U182" s="104"/>
      <c r="V182" s="104"/>
      <c r="W182" s="104"/>
      <c r="X182" s="104"/>
    </row>
    <row r="183" spans="1:15" ht="12.75">
      <c r="A183" s="240" t="s">
        <v>92</v>
      </c>
      <c r="B183" s="164"/>
      <c r="C183" s="214">
        <v>0</v>
      </c>
      <c r="D183" s="147"/>
      <c r="E183" s="214">
        <v>0</v>
      </c>
      <c r="F183" s="147"/>
      <c r="G183" s="214">
        <v>0</v>
      </c>
      <c r="H183" s="148"/>
      <c r="I183" s="214">
        <v>0</v>
      </c>
      <c r="J183" s="149"/>
      <c r="K183" s="214">
        <v>0</v>
      </c>
      <c r="L183" s="156"/>
      <c r="M183" s="150">
        <f>SUM(C183:K183)</f>
        <v>0</v>
      </c>
      <c r="O183" s="104"/>
    </row>
    <row r="184" spans="1:15" ht="12.75">
      <c r="A184" s="164"/>
      <c r="B184" s="164"/>
      <c r="C184" s="156"/>
      <c r="D184" s="156"/>
      <c r="E184" s="156"/>
      <c r="F184" s="156"/>
      <c r="G184" s="156"/>
      <c r="H184" s="156"/>
      <c r="I184" s="156"/>
      <c r="J184" s="156"/>
      <c r="K184" s="156"/>
      <c r="L184" s="156"/>
      <c r="M184" s="161"/>
      <c r="O184" s="104"/>
    </row>
    <row r="185" spans="1:24" s="121" customFormat="1" ht="12.75">
      <c r="A185" s="145" t="s">
        <v>93</v>
      </c>
      <c r="B185" s="145"/>
      <c r="C185" s="150">
        <f>C181-C183</f>
        <v>0</v>
      </c>
      <c r="D185" s="99"/>
      <c r="E185" s="150">
        <f>E181-E183</f>
        <v>0</v>
      </c>
      <c r="F185" s="99"/>
      <c r="G185" s="150">
        <f>G181-G183</f>
        <v>0</v>
      </c>
      <c r="H185" s="99"/>
      <c r="I185" s="150">
        <f>I181-I183</f>
        <v>0</v>
      </c>
      <c r="J185" s="99"/>
      <c r="K185" s="150">
        <f>K181-K183</f>
        <v>0</v>
      </c>
      <c r="L185" s="99"/>
      <c r="M185" s="150">
        <f>SUM(C185:K185)</f>
        <v>0</v>
      </c>
      <c r="N185" s="282"/>
      <c r="O185" s="104"/>
      <c r="P185" s="104"/>
      <c r="Q185" s="104"/>
      <c r="R185" s="104"/>
      <c r="S185" s="104"/>
      <c r="T185" s="104"/>
      <c r="U185" s="104"/>
      <c r="V185" s="104"/>
      <c r="W185" s="104"/>
      <c r="X185" s="104"/>
    </row>
    <row r="186" spans="1:15" ht="12.75">
      <c r="A186" s="165"/>
      <c r="B186" s="165"/>
      <c r="C186" s="166"/>
      <c r="D186" s="167"/>
      <c r="E186" s="166"/>
      <c r="F186" s="167"/>
      <c r="G186" s="166"/>
      <c r="H186" s="167"/>
      <c r="I186" s="166"/>
      <c r="J186" s="167"/>
      <c r="K186" s="167"/>
      <c r="L186" s="167"/>
      <c r="M186" s="168"/>
      <c r="O186" s="104"/>
    </row>
    <row r="187" ht="12.75">
      <c r="O187" s="289"/>
    </row>
    <row r="188" ht="12.75">
      <c r="O188" s="289"/>
    </row>
    <row r="189" ht="12.75">
      <c r="O189" s="289"/>
    </row>
    <row r="190" ht="12.75">
      <c r="O190" s="104"/>
    </row>
    <row r="191" ht="12.75">
      <c r="O191" s="104"/>
    </row>
    <row r="192" ht="12.75">
      <c r="O192" s="104"/>
    </row>
    <row r="193" ht="12.75">
      <c r="O193" s="104"/>
    </row>
  </sheetData>
  <sheetProtection algorithmName="SHA-512" hashValue="mm9TG0pzHDwUgaT8Ifj5ySIA9LCDCo7Gr/ZCROQddC2p2wGXOAomt9vtCsxGy0E3ryPny3td23Zt/KBD6qcnFg==" saltValue="s8hVfoLcn4A9NLhcqBjw6g=="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C5E39-85C6-4547-ADE3-989AB78FF279}">
  <sheetPr>
    <tabColor rgb="FF0070C0"/>
    <pageSetUpPr fitToPage="1"/>
  </sheetPr>
  <dimension ref="A1:P191"/>
  <sheetViews>
    <sheetView showGridLines="0" zoomScale="80" zoomScaleNormal="80" workbookViewId="0" topLeftCell="A1">
      <selection activeCell="A4" sqref="A4"/>
    </sheetView>
  </sheetViews>
  <sheetFormatPr defaultColWidth="12.57421875" defaultRowHeight="12.75"/>
  <cols>
    <col min="1" max="1" width="48.8515625" style="101" customWidth="1"/>
    <col min="2" max="13" width="15.7109375" style="101" customWidth="1"/>
    <col min="14" max="14" width="16.8515625" style="101" customWidth="1"/>
    <col min="15" max="26" width="11.421875" style="101" customWidth="1"/>
    <col min="27" max="29" width="11.421875" style="101" bestFit="1" customWidth="1"/>
    <col min="30" max="16384" width="12.57421875" style="101" customWidth="1"/>
  </cols>
  <sheetData>
    <row r="1" spans="1:4" ht="18">
      <c r="A1" s="366" t="s">
        <v>349</v>
      </c>
      <c r="B1" s="367"/>
      <c r="C1" s="367"/>
      <c r="D1" s="368"/>
    </row>
    <row r="2" spans="1:4" ht="15.75">
      <c r="A2" s="369" t="s">
        <v>326</v>
      </c>
      <c r="B2" s="370"/>
      <c r="C2" s="370"/>
      <c r="D2" s="371"/>
    </row>
    <row r="3" spans="1:4" ht="15.75">
      <c r="A3" s="372" t="str">
        <f>"CONTRACTOR: "&amp;'Contractor Info &amp; Instructions'!$B$3</f>
        <v xml:space="preserve">CONTRACTOR: </v>
      </c>
      <c r="B3" s="373"/>
      <c r="C3" s="373"/>
      <c r="D3" s="374"/>
    </row>
    <row r="5" ht="12.75">
      <c r="A5" s="102" t="s">
        <v>2</v>
      </c>
    </row>
    <row r="6" s="104" customFormat="1" ht="12.75">
      <c r="A6" s="103" t="s">
        <v>3</v>
      </c>
    </row>
    <row r="7" spans="1:2" s="104" customFormat="1" ht="12.75">
      <c r="A7" s="362" t="s">
        <v>227</v>
      </c>
      <c r="B7" s="363"/>
    </row>
    <row r="8" spans="1:2" s="104" customFormat="1" ht="12.75">
      <c r="A8" s="360" t="s">
        <v>228</v>
      </c>
      <c r="B8" s="361"/>
    </row>
    <row r="9" spans="1:2" s="104" customFormat="1" ht="15">
      <c r="A9" s="364" t="s">
        <v>229</v>
      </c>
      <c r="B9" s="365"/>
    </row>
    <row r="10" s="104" customFormat="1" ht="12.75">
      <c r="A10" s="105"/>
    </row>
    <row r="11" spans="1:2" ht="12.75">
      <c r="A11" s="106"/>
      <c r="B11" s="106"/>
    </row>
    <row r="12" spans="1:14" s="300" customFormat="1" ht="15.75">
      <c r="A12" s="1" t="s">
        <v>4</v>
      </c>
      <c r="B12" s="2"/>
      <c r="C12" s="2"/>
      <c r="D12" s="2"/>
      <c r="E12" s="2"/>
      <c r="F12" s="2"/>
      <c r="G12" s="2"/>
      <c r="H12" s="2"/>
      <c r="I12" s="2"/>
      <c r="J12" s="2"/>
      <c r="K12" s="2"/>
      <c r="L12" s="2"/>
      <c r="M12" s="2"/>
      <c r="N12" s="2"/>
    </row>
    <row r="13" spans="1:14" s="300" customFormat="1" ht="13.5" thickBot="1">
      <c r="A13" s="3"/>
      <c r="B13" s="2"/>
      <c r="C13" s="2"/>
      <c r="D13" s="2"/>
      <c r="E13" s="2"/>
      <c r="F13" s="2"/>
      <c r="G13" s="2"/>
      <c r="H13" s="2"/>
      <c r="I13" s="2"/>
      <c r="J13" s="2"/>
      <c r="K13" s="2"/>
      <c r="L13" s="2"/>
      <c r="M13" s="2"/>
      <c r="N13" s="2"/>
    </row>
    <row r="14" spans="1:14" s="300" customFormat="1" ht="16.5" thickBot="1">
      <c r="A14" s="4" t="s">
        <v>5</v>
      </c>
      <c r="B14" s="5">
        <v>2.65</v>
      </c>
      <c r="C14" s="2"/>
      <c r="D14" s="2"/>
      <c r="E14" s="2"/>
      <c r="F14" s="2"/>
      <c r="G14" s="2"/>
      <c r="H14" s="2"/>
      <c r="I14" s="2"/>
      <c r="J14" s="2"/>
      <c r="K14" s="2"/>
      <c r="L14" s="2"/>
      <c r="M14" s="2"/>
      <c r="N14" s="2"/>
    </row>
    <row r="15" spans="1:14" s="300" customFormat="1" ht="15.75">
      <c r="A15" s="4"/>
      <c r="B15" s="6"/>
      <c r="C15" s="2"/>
      <c r="D15" s="2"/>
      <c r="E15" s="2"/>
      <c r="F15" s="2"/>
      <c r="G15" s="2"/>
      <c r="H15" s="2"/>
      <c r="I15" s="2"/>
      <c r="J15" s="2"/>
      <c r="K15" s="2"/>
      <c r="L15" s="2"/>
      <c r="M15" s="2"/>
      <c r="N15" s="2"/>
    </row>
    <row r="16" spans="1:14" s="300" customFormat="1" ht="16.5" thickBot="1">
      <c r="A16" s="7" t="s">
        <v>94</v>
      </c>
      <c r="B16" s="8"/>
      <c r="C16" s="2"/>
      <c r="D16" s="2"/>
      <c r="E16" s="2"/>
      <c r="F16" s="2"/>
      <c r="G16" s="2"/>
      <c r="H16" s="2"/>
      <c r="I16" s="2"/>
      <c r="J16" s="2"/>
      <c r="K16" s="2"/>
      <c r="L16" s="2"/>
      <c r="M16" s="2"/>
      <c r="N16" s="2"/>
    </row>
    <row r="17" spans="1:14" s="300" customFormat="1" ht="12.75">
      <c r="A17" s="4" t="s">
        <v>98</v>
      </c>
      <c r="B17" s="196">
        <v>1.5</v>
      </c>
      <c r="C17" s="2"/>
      <c r="D17" s="2"/>
      <c r="E17" s="2"/>
      <c r="F17" s="2"/>
      <c r="G17" s="2"/>
      <c r="H17" s="2"/>
      <c r="I17" s="2"/>
      <c r="J17" s="2"/>
      <c r="K17" s="2"/>
      <c r="L17" s="2"/>
      <c r="M17" s="2"/>
      <c r="N17" s="2"/>
    </row>
    <row r="18" spans="1:14" s="300" customFormat="1" ht="12.75">
      <c r="A18" s="4" t="s">
        <v>112</v>
      </c>
      <c r="B18" s="197">
        <v>1.5</v>
      </c>
      <c r="C18" s="2"/>
      <c r="D18" s="2"/>
      <c r="E18" s="2"/>
      <c r="F18" s="2"/>
      <c r="G18" s="2"/>
      <c r="H18" s="2"/>
      <c r="I18" s="2"/>
      <c r="J18" s="2"/>
      <c r="K18" s="2"/>
      <c r="L18" s="2"/>
      <c r="M18" s="2"/>
      <c r="N18" s="2"/>
    </row>
    <row r="19" spans="1:14" s="300" customFormat="1" ht="13.5" thickBot="1">
      <c r="A19" s="4" t="s">
        <v>346</v>
      </c>
      <c r="B19" s="198">
        <v>1.5</v>
      </c>
      <c r="C19" s="2"/>
      <c r="D19" s="2"/>
      <c r="E19" s="2"/>
      <c r="F19" s="2"/>
      <c r="G19" s="2"/>
      <c r="H19" s="2"/>
      <c r="I19" s="2"/>
      <c r="J19" s="2"/>
      <c r="K19" s="2"/>
      <c r="L19" s="2"/>
      <c r="M19" s="2"/>
      <c r="N19" s="2"/>
    </row>
    <row r="20" spans="1:14" s="300" customFormat="1" ht="13.5" thickBot="1">
      <c r="A20" s="3"/>
      <c r="B20" s="2"/>
      <c r="C20" s="2"/>
      <c r="D20" s="2"/>
      <c r="E20" s="2"/>
      <c r="F20" s="2"/>
      <c r="G20" s="2"/>
      <c r="H20" s="2"/>
      <c r="I20" s="2"/>
      <c r="J20" s="2"/>
      <c r="K20" s="2"/>
      <c r="L20" s="2"/>
      <c r="M20" s="2"/>
      <c r="N20" s="2"/>
    </row>
    <row r="21" spans="1:14" s="300" customFormat="1" ht="25.5">
      <c r="A21" s="9" t="s">
        <v>6</v>
      </c>
      <c r="B21" s="10" t="s">
        <v>330</v>
      </c>
      <c r="C21" s="11" t="s">
        <v>331</v>
      </c>
      <c r="D21" s="11" t="s">
        <v>332</v>
      </c>
      <c r="E21" s="12" t="s">
        <v>333</v>
      </c>
      <c r="F21" s="11" t="s">
        <v>334</v>
      </c>
      <c r="G21" s="12" t="s">
        <v>335</v>
      </c>
      <c r="H21" s="11" t="s">
        <v>336</v>
      </c>
      <c r="I21" s="12" t="s">
        <v>337</v>
      </c>
      <c r="J21" s="11" t="s">
        <v>338</v>
      </c>
      <c r="K21" s="12" t="s">
        <v>339</v>
      </c>
      <c r="L21" s="11" t="s">
        <v>340</v>
      </c>
      <c r="M21" s="11" t="s">
        <v>341</v>
      </c>
      <c r="N21" s="13" t="s">
        <v>7</v>
      </c>
    </row>
    <row r="22" spans="1:14" s="300" customFormat="1" ht="12.75">
      <c r="A22" s="14" t="s">
        <v>105</v>
      </c>
      <c r="B22" s="336">
        <f>(1+0.0175)^(1/12)-1</f>
        <v>0.0014467654179763922</v>
      </c>
      <c r="C22" s="15">
        <f>B22</f>
        <v>0.0014467654179763922</v>
      </c>
      <c r="D22" s="15">
        <f aca="true" t="shared" si="0" ref="D22:M22">C22</f>
        <v>0.0014467654179763922</v>
      </c>
      <c r="E22" s="15">
        <f t="shared" si="0"/>
        <v>0.0014467654179763922</v>
      </c>
      <c r="F22" s="15">
        <f t="shared" si="0"/>
        <v>0.0014467654179763922</v>
      </c>
      <c r="G22" s="15">
        <f t="shared" si="0"/>
        <v>0.0014467654179763922</v>
      </c>
      <c r="H22" s="15">
        <f t="shared" si="0"/>
        <v>0.0014467654179763922</v>
      </c>
      <c r="I22" s="15">
        <f t="shared" si="0"/>
        <v>0.0014467654179763922</v>
      </c>
      <c r="J22" s="15">
        <f t="shared" si="0"/>
        <v>0.0014467654179763922</v>
      </c>
      <c r="K22" s="15">
        <f t="shared" si="0"/>
        <v>0.0014467654179763922</v>
      </c>
      <c r="L22" s="15">
        <f t="shared" si="0"/>
        <v>0.0014467654179763922</v>
      </c>
      <c r="M22" s="15">
        <f t="shared" si="0"/>
        <v>0.0014467654179763922</v>
      </c>
      <c r="N22" s="16">
        <f>AVERAGE(B22:M22)</f>
        <v>0.0014467654179763922</v>
      </c>
    </row>
    <row r="23" spans="1:14" s="300" customFormat="1" ht="12.75">
      <c r="A23" s="17" t="s">
        <v>99</v>
      </c>
      <c r="B23" s="337">
        <f>'PA Western Region_Databook'!BJ7*(1.0175)^(30/12)</f>
        <v>1909.0277267557497</v>
      </c>
      <c r="C23" s="18">
        <f>B23*(1+C22)</f>
        <v>1911.789642052778</v>
      </c>
      <c r="D23" s="18">
        <f aca="true" t="shared" si="1" ref="D23:M23">C23*(1+D22)</f>
        <v>1914.5555531933453</v>
      </c>
      <c r="E23" s="19">
        <f t="shared" si="1"/>
        <v>1917.3254659585</v>
      </c>
      <c r="F23" s="18">
        <f t="shared" si="1"/>
        <v>1920.0993861376542</v>
      </c>
      <c r="G23" s="19">
        <f t="shared" si="1"/>
        <v>1922.8773195285958</v>
      </c>
      <c r="H23" s="18">
        <f t="shared" si="1"/>
        <v>1925.659271937501</v>
      </c>
      <c r="I23" s="19">
        <f t="shared" si="1"/>
        <v>1928.4452491789457</v>
      </c>
      <c r="J23" s="18">
        <f t="shared" si="1"/>
        <v>1931.2352570759188</v>
      </c>
      <c r="K23" s="19">
        <f t="shared" si="1"/>
        <v>1934.029301459833</v>
      </c>
      <c r="L23" s="18">
        <f t="shared" si="1"/>
        <v>1936.8273881705381</v>
      </c>
      <c r="M23" s="18">
        <f t="shared" si="1"/>
        <v>1939.6295230563328</v>
      </c>
      <c r="N23" s="20">
        <f>AVERAGE(B23:M23)</f>
        <v>1924.2917570421412</v>
      </c>
    </row>
    <row r="24" spans="1:14" s="300" customFormat="1" ht="13.5" thickBot="1">
      <c r="A24" s="21" t="s">
        <v>8</v>
      </c>
      <c r="B24" s="22">
        <f>$B$14</f>
        <v>2.65</v>
      </c>
      <c r="C24" s="23">
        <f aca="true" t="shared" si="2" ref="C24:M24">$B$14</f>
        <v>2.65</v>
      </c>
      <c r="D24" s="23">
        <f t="shared" si="2"/>
        <v>2.65</v>
      </c>
      <c r="E24" s="23">
        <f t="shared" si="2"/>
        <v>2.65</v>
      </c>
      <c r="F24" s="23">
        <f t="shared" si="2"/>
        <v>2.65</v>
      </c>
      <c r="G24" s="23">
        <f t="shared" si="2"/>
        <v>2.65</v>
      </c>
      <c r="H24" s="23">
        <f t="shared" si="2"/>
        <v>2.65</v>
      </c>
      <c r="I24" s="23">
        <f t="shared" si="2"/>
        <v>2.65</v>
      </c>
      <c r="J24" s="23">
        <f t="shared" si="2"/>
        <v>2.65</v>
      </c>
      <c r="K24" s="23">
        <f t="shared" si="2"/>
        <v>2.65</v>
      </c>
      <c r="L24" s="23">
        <f t="shared" si="2"/>
        <v>2.65</v>
      </c>
      <c r="M24" s="23">
        <f t="shared" si="2"/>
        <v>2.65</v>
      </c>
      <c r="N24" s="24">
        <f>AVERAGE(B24:M24)</f>
        <v>2.6499999999999995</v>
      </c>
    </row>
    <row r="25" spans="1:14" s="300" customFormat="1" ht="13.5" thickTop="1">
      <c r="A25" s="187"/>
      <c r="B25" s="188"/>
      <c r="C25" s="189"/>
      <c r="D25" s="189"/>
      <c r="E25" s="190"/>
      <c r="F25" s="189"/>
      <c r="G25" s="190"/>
      <c r="H25" s="189"/>
      <c r="I25" s="190"/>
      <c r="J25" s="189"/>
      <c r="K25" s="190"/>
      <c r="L25" s="189"/>
      <c r="M25" s="189"/>
      <c r="N25" s="191"/>
    </row>
    <row r="26" spans="1:14" s="300" customFormat="1" ht="13.5" thickBot="1">
      <c r="A26" s="25" t="s">
        <v>9</v>
      </c>
      <c r="B26" s="26">
        <f>B23*B24</f>
        <v>5058.923475902737</v>
      </c>
      <c r="C26" s="27">
        <f aca="true" t="shared" si="3" ref="C26:M26">C23*C24</f>
        <v>5066.242551439861</v>
      </c>
      <c r="D26" s="27">
        <f t="shared" si="3"/>
        <v>5073.572215962365</v>
      </c>
      <c r="E26" s="28">
        <f t="shared" si="3"/>
        <v>5080.912484790025</v>
      </c>
      <c r="F26" s="27">
        <f t="shared" si="3"/>
        <v>5088.263373264784</v>
      </c>
      <c r="G26" s="28">
        <f t="shared" si="3"/>
        <v>5095.624896750779</v>
      </c>
      <c r="H26" s="27">
        <f t="shared" si="3"/>
        <v>5102.997070634377</v>
      </c>
      <c r="I26" s="28">
        <f t="shared" si="3"/>
        <v>5110.379910324206</v>
      </c>
      <c r="J26" s="27">
        <f t="shared" si="3"/>
        <v>5117.773431251185</v>
      </c>
      <c r="K26" s="28">
        <f t="shared" si="3"/>
        <v>5125.177648868557</v>
      </c>
      <c r="L26" s="27">
        <f t="shared" si="3"/>
        <v>5132.592578651926</v>
      </c>
      <c r="M26" s="27">
        <f t="shared" si="3"/>
        <v>5140.018236099282</v>
      </c>
      <c r="N26" s="29">
        <f>SUM(B26:M26)</f>
        <v>61192.477873940086</v>
      </c>
    </row>
    <row r="27" spans="1:14" s="300" customFormat="1" ht="15.75">
      <c r="A27" s="30"/>
      <c r="B27" s="31"/>
      <c r="C27" s="32"/>
      <c r="D27" s="32"/>
      <c r="E27" s="32"/>
      <c r="F27" s="32"/>
      <c r="G27" s="33"/>
      <c r="H27" s="32"/>
      <c r="I27" s="33"/>
      <c r="J27" s="34"/>
      <c r="K27" s="35"/>
      <c r="L27" s="36"/>
      <c r="M27" s="8"/>
      <c r="N27" s="37"/>
    </row>
    <row r="28" spans="1:14" s="300" customFormat="1" ht="12.75">
      <c r="A28" s="38" t="s">
        <v>95</v>
      </c>
      <c r="B28" s="39"/>
      <c r="C28" s="39"/>
      <c r="D28" s="39"/>
      <c r="E28" s="39"/>
      <c r="F28" s="39"/>
      <c r="G28" s="39"/>
      <c r="H28" s="39"/>
      <c r="I28" s="39"/>
      <c r="J28" s="39"/>
      <c r="K28" s="39"/>
      <c r="L28" s="39"/>
      <c r="M28" s="39"/>
      <c r="N28" s="37"/>
    </row>
    <row r="29" spans="1:14" s="300" customFormat="1" ht="13.5" thickBot="1">
      <c r="A29" s="40"/>
      <c r="B29" s="28"/>
      <c r="C29" s="28"/>
      <c r="D29" s="28"/>
      <c r="E29" s="28"/>
      <c r="F29" s="28"/>
      <c r="G29" s="28"/>
      <c r="H29" s="28"/>
      <c r="I29" s="28"/>
      <c r="J29" s="28"/>
      <c r="K29" s="28"/>
      <c r="L29" s="28"/>
      <c r="M29" s="28"/>
      <c r="N29" s="37"/>
    </row>
    <row r="30" spans="1:14" s="300" customFormat="1" ht="25.9" customHeight="1" thickBot="1">
      <c r="A30" s="9" t="s">
        <v>6</v>
      </c>
      <c r="B30" s="10" t="str">
        <f>B21</f>
        <v>July, 2020</v>
      </c>
      <c r="C30" s="12" t="str">
        <f aca="true" t="shared" si="4" ref="C30:M30">C21</f>
        <v>August, 2020</v>
      </c>
      <c r="D30" s="11" t="str">
        <f t="shared" si="4"/>
        <v>September, 2020</v>
      </c>
      <c r="E30" s="12" t="str">
        <f t="shared" si="4"/>
        <v>October, 2020</v>
      </c>
      <c r="F30" s="11" t="str">
        <f t="shared" si="4"/>
        <v>November, 2020</v>
      </c>
      <c r="G30" s="12" t="str">
        <f t="shared" si="4"/>
        <v>December, 2020</v>
      </c>
      <c r="H30" s="11" t="str">
        <f t="shared" si="4"/>
        <v>January, 2021</v>
      </c>
      <c r="I30" s="12" t="str">
        <f t="shared" si="4"/>
        <v>February, 2021</v>
      </c>
      <c r="J30" s="11" t="str">
        <f t="shared" si="4"/>
        <v>March, 2021</v>
      </c>
      <c r="K30" s="12" t="str">
        <f t="shared" si="4"/>
        <v>April, 2021</v>
      </c>
      <c r="L30" s="11" t="str">
        <f t="shared" si="4"/>
        <v>May, 2021</v>
      </c>
      <c r="M30" s="12" t="str">
        <f t="shared" si="4"/>
        <v>June, 2021</v>
      </c>
      <c r="N30" s="247" t="s">
        <v>10</v>
      </c>
    </row>
    <row r="31" spans="1:14" s="300" customFormat="1" ht="14.25" thickBot="1" thickTop="1">
      <c r="A31" s="41" t="s">
        <v>100</v>
      </c>
      <c r="B31" s="42">
        <f aca="true" t="shared" si="5" ref="B31:M31">B23*B$37</f>
        <v>954.5138633778748</v>
      </c>
      <c r="C31" s="43">
        <f t="shared" si="5"/>
        <v>955.894821026389</v>
      </c>
      <c r="D31" s="43">
        <f t="shared" si="5"/>
        <v>957.2777765966727</v>
      </c>
      <c r="E31" s="43">
        <f t="shared" si="5"/>
        <v>958.66273297925</v>
      </c>
      <c r="F31" s="43">
        <f t="shared" si="5"/>
        <v>960.0496930688271</v>
      </c>
      <c r="G31" s="43">
        <f t="shared" si="5"/>
        <v>961.4386597642979</v>
      </c>
      <c r="H31" s="43">
        <f t="shared" si="5"/>
        <v>962.8296359687505</v>
      </c>
      <c r="I31" s="43">
        <f t="shared" si="5"/>
        <v>964.2226245894728</v>
      </c>
      <c r="J31" s="43">
        <f t="shared" si="5"/>
        <v>965.6176285379594</v>
      </c>
      <c r="K31" s="43">
        <f t="shared" si="5"/>
        <v>967.0146507299165</v>
      </c>
      <c r="L31" s="43">
        <f t="shared" si="5"/>
        <v>968.4136940852691</v>
      </c>
      <c r="M31" s="244">
        <f t="shared" si="5"/>
        <v>969.8147615281664</v>
      </c>
      <c r="N31" s="248">
        <f>AVERAGE(B31:M31)</f>
        <v>962.1458785210706</v>
      </c>
    </row>
    <row r="32" spans="1:14" s="300" customFormat="1" ht="12.75">
      <c r="A32" s="44" t="s">
        <v>104</v>
      </c>
      <c r="B32" s="266">
        <v>965</v>
      </c>
      <c r="C32" s="174">
        <v>966</v>
      </c>
      <c r="D32" s="174">
        <v>967</v>
      </c>
      <c r="E32" s="174">
        <v>969</v>
      </c>
      <c r="F32" s="174">
        <v>970</v>
      </c>
      <c r="G32" s="174">
        <v>972</v>
      </c>
      <c r="H32" s="174">
        <v>973</v>
      </c>
      <c r="I32" s="174">
        <v>974</v>
      </c>
      <c r="J32" s="174">
        <v>976</v>
      </c>
      <c r="K32" s="174">
        <v>977</v>
      </c>
      <c r="L32" s="174">
        <v>979</v>
      </c>
      <c r="M32" s="174">
        <v>980</v>
      </c>
      <c r="N32" s="249">
        <f aca="true" t="shared" si="6" ref="N32">SUM(B32:M32)</f>
        <v>11668</v>
      </c>
    </row>
    <row r="33" spans="1:14" s="300" customFormat="1" ht="12.75">
      <c r="A33" s="47" t="s">
        <v>101</v>
      </c>
      <c r="B33" s="267">
        <v>1187</v>
      </c>
      <c r="C33" s="45">
        <v>1189</v>
      </c>
      <c r="D33" s="46">
        <v>1190</v>
      </c>
      <c r="E33" s="45">
        <v>1192</v>
      </c>
      <c r="F33" s="46">
        <v>1194</v>
      </c>
      <c r="G33" s="45">
        <v>1196</v>
      </c>
      <c r="H33" s="46">
        <v>1197</v>
      </c>
      <c r="I33" s="45">
        <v>1199</v>
      </c>
      <c r="J33" s="46">
        <v>1201</v>
      </c>
      <c r="K33" s="45">
        <v>1203</v>
      </c>
      <c r="L33" s="46">
        <v>1204</v>
      </c>
      <c r="M33" s="45">
        <v>1206</v>
      </c>
      <c r="N33" s="250">
        <f>SUM(B33:M33)</f>
        <v>14358</v>
      </c>
    </row>
    <row r="34" spans="1:14" s="300" customFormat="1" ht="13.5" thickBot="1">
      <c r="A34" s="192" t="s">
        <v>344</v>
      </c>
      <c r="B34" s="268">
        <v>4926</v>
      </c>
      <c r="C34" s="193">
        <v>4933</v>
      </c>
      <c r="D34" s="194">
        <v>4940</v>
      </c>
      <c r="E34" s="193">
        <v>4948</v>
      </c>
      <c r="F34" s="194">
        <v>4955</v>
      </c>
      <c r="G34" s="193">
        <v>4962</v>
      </c>
      <c r="H34" s="194">
        <v>4969</v>
      </c>
      <c r="I34" s="193">
        <v>4976</v>
      </c>
      <c r="J34" s="194">
        <v>4983</v>
      </c>
      <c r="K34" s="193">
        <v>4991</v>
      </c>
      <c r="L34" s="194">
        <v>4998</v>
      </c>
      <c r="M34" s="193">
        <v>5005</v>
      </c>
      <c r="N34" s="251">
        <f>SUM(B34:M34)</f>
        <v>59586</v>
      </c>
    </row>
    <row r="35" spans="1:14" s="300" customFormat="1" ht="13.5" thickTop="1">
      <c r="A35" s="41" t="s">
        <v>102</v>
      </c>
      <c r="B35" s="326">
        <f>SUM(B32:B34)</f>
        <v>7078</v>
      </c>
      <c r="C35" s="327">
        <f aca="true" t="shared" si="7" ref="C35:M35">SUM(C32:C34)</f>
        <v>7088</v>
      </c>
      <c r="D35" s="327">
        <f t="shared" si="7"/>
        <v>7097</v>
      </c>
      <c r="E35" s="327">
        <f t="shared" si="7"/>
        <v>7109</v>
      </c>
      <c r="F35" s="327">
        <f t="shared" si="7"/>
        <v>7119</v>
      </c>
      <c r="G35" s="327">
        <f t="shared" si="7"/>
        <v>7130</v>
      </c>
      <c r="H35" s="327">
        <f t="shared" si="7"/>
        <v>7139</v>
      </c>
      <c r="I35" s="327">
        <f t="shared" si="7"/>
        <v>7149</v>
      </c>
      <c r="J35" s="327">
        <f t="shared" si="7"/>
        <v>7160</v>
      </c>
      <c r="K35" s="327">
        <f t="shared" si="7"/>
        <v>7171</v>
      </c>
      <c r="L35" s="327">
        <f t="shared" si="7"/>
        <v>7181</v>
      </c>
      <c r="M35" s="327">
        <f t="shared" si="7"/>
        <v>7191</v>
      </c>
      <c r="N35" s="328">
        <f>SUM(B35:M35)</f>
        <v>85612</v>
      </c>
    </row>
    <row r="36" spans="1:14" s="300" customFormat="1" ht="13.5" thickBot="1">
      <c r="A36" s="329" t="s">
        <v>11</v>
      </c>
      <c r="B36" s="330">
        <f aca="true" t="shared" si="8" ref="B36:M36">B35/B31</f>
        <v>7.415293031944103</v>
      </c>
      <c r="C36" s="331">
        <f t="shared" si="8"/>
        <v>7.4150417431797395</v>
      </c>
      <c r="D36" s="332">
        <f t="shared" si="8"/>
        <v>7.413731075248977</v>
      </c>
      <c r="E36" s="331">
        <f t="shared" si="8"/>
        <v>7.415538077616993</v>
      </c>
      <c r="F36" s="332">
        <f t="shared" si="8"/>
        <v>7.415241160323594</v>
      </c>
      <c r="G36" s="331">
        <f t="shared" si="8"/>
        <v>7.415969732013855</v>
      </c>
      <c r="H36" s="332">
        <f t="shared" si="8"/>
        <v>7.414603511676392</v>
      </c>
      <c r="I36" s="331">
        <f t="shared" si="8"/>
        <v>7.414262865947329</v>
      </c>
      <c r="J36" s="332">
        <f t="shared" si="8"/>
        <v>7.414943336153616</v>
      </c>
      <c r="K36" s="331">
        <f t="shared" si="8"/>
        <v>7.415606366033055</v>
      </c>
      <c r="L36" s="332">
        <f t="shared" si="8"/>
        <v>7.415219388014675</v>
      </c>
      <c r="M36" s="331">
        <f t="shared" si="8"/>
        <v>7.4148180510976385</v>
      </c>
      <c r="N36" s="333">
        <f>AVERAGE(B36:M36)</f>
        <v>7.415022361604165</v>
      </c>
    </row>
    <row r="37" spans="1:14" s="300" customFormat="1" ht="13.5" thickTop="1">
      <c r="A37" s="17" t="s">
        <v>107</v>
      </c>
      <c r="B37" s="322">
        <v>0.5</v>
      </c>
      <c r="C37" s="323">
        <v>0.5</v>
      </c>
      <c r="D37" s="323">
        <v>0.5</v>
      </c>
      <c r="E37" s="323">
        <v>0.5</v>
      </c>
      <c r="F37" s="323">
        <v>0.5</v>
      </c>
      <c r="G37" s="323">
        <v>0.5</v>
      </c>
      <c r="H37" s="323">
        <v>0.5</v>
      </c>
      <c r="I37" s="323">
        <v>0.5</v>
      </c>
      <c r="J37" s="323">
        <v>0.5</v>
      </c>
      <c r="K37" s="323">
        <v>0.5</v>
      </c>
      <c r="L37" s="323">
        <v>0.5</v>
      </c>
      <c r="M37" s="324">
        <v>0.5</v>
      </c>
      <c r="N37" s="325">
        <f>N31/N23</f>
        <v>0.5</v>
      </c>
    </row>
    <row r="38" spans="1:14" s="300" customFormat="1" ht="12.75">
      <c r="A38" s="48" t="s">
        <v>109</v>
      </c>
      <c r="B38" s="51">
        <f>B32/B$35</f>
        <v>0.13633794857304324</v>
      </c>
      <c r="C38" s="50">
        <f aca="true" t="shared" si="9" ref="C38:M38">C32/C$35</f>
        <v>0.13628668171557562</v>
      </c>
      <c r="D38" s="50">
        <f t="shared" si="9"/>
        <v>0.13625475553050584</v>
      </c>
      <c r="E38" s="50">
        <f t="shared" si="9"/>
        <v>0.13630609087072726</v>
      </c>
      <c r="F38" s="50">
        <f t="shared" si="9"/>
        <v>0.1362550920073044</v>
      </c>
      <c r="G38" s="50">
        <f t="shared" si="9"/>
        <v>0.13632538569424965</v>
      </c>
      <c r="H38" s="50">
        <f t="shared" si="9"/>
        <v>0.13629359854321332</v>
      </c>
      <c r="I38" s="50">
        <f t="shared" si="9"/>
        <v>0.13624283116519792</v>
      </c>
      <c r="J38" s="50">
        <f t="shared" si="9"/>
        <v>0.13631284916201117</v>
      </c>
      <c r="K38" s="50">
        <f t="shared" si="9"/>
        <v>0.13624320178496724</v>
      </c>
      <c r="L38" s="50">
        <f t="shared" si="9"/>
        <v>0.13633198718841388</v>
      </c>
      <c r="M38" s="245">
        <f t="shared" si="9"/>
        <v>0.13628146293978585</v>
      </c>
      <c r="N38" s="252">
        <f>N32/N$35</f>
        <v>0.1362893052375835</v>
      </c>
    </row>
    <row r="39" spans="1:14" s="300" customFormat="1" ht="12.75">
      <c r="A39" s="47" t="s">
        <v>103</v>
      </c>
      <c r="B39" s="49">
        <f aca="true" t="shared" si="10" ref="B39:M39">B33/B$35</f>
        <v>0.16770274088725629</v>
      </c>
      <c r="C39" s="50">
        <f t="shared" si="10"/>
        <v>0.16774830699774265</v>
      </c>
      <c r="D39" s="50">
        <f t="shared" si="10"/>
        <v>0.16767648302099478</v>
      </c>
      <c r="E39" s="50">
        <f t="shared" si="10"/>
        <v>0.1676747784498523</v>
      </c>
      <c r="F39" s="50">
        <f t="shared" si="10"/>
        <v>0.16772018541930048</v>
      </c>
      <c r="G39" s="50">
        <f t="shared" si="10"/>
        <v>0.16774193548387098</v>
      </c>
      <c r="H39" s="50">
        <f t="shared" si="10"/>
        <v>0.16767054209273008</v>
      </c>
      <c r="I39" s="50">
        <f t="shared" si="10"/>
        <v>0.16771576444257938</v>
      </c>
      <c r="J39" s="50">
        <f t="shared" si="10"/>
        <v>0.16773743016759776</v>
      </c>
      <c r="K39" s="50">
        <f t="shared" si="10"/>
        <v>0.16775902942406917</v>
      </c>
      <c r="L39" s="50">
        <f t="shared" si="10"/>
        <v>0.16766467065868262</v>
      </c>
      <c r="M39" s="245">
        <f t="shared" si="10"/>
        <v>0.1677096370463079</v>
      </c>
      <c r="N39" s="252">
        <f>N33/N$35</f>
        <v>0.1677101340933514</v>
      </c>
    </row>
    <row r="40" spans="1:14" s="300" customFormat="1" ht="12.75">
      <c r="A40" s="47" t="s">
        <v>345</v>
      </c>
      <c r="B40" s="49">
        <f aca="true" t="shared" si="11" ref="B40:M40">B34/B$35</f>
        <v>0.6959593105397005</v>
      </c>
      <c r="C40" s="50">
        <f t="shared" si="11"/>
        <v>0.6959650112866818</v>
      </c>
      <c r="D40" s="50">
        <f t="shared" si="11"/>
        <v>0.6960687614484994</v>
      </c>
      <c r="E40" s="50">
        <f t="shared" si="11"/>
        <v>0.6960191306794205</v>
      </c>
      <c r="F40" s="50">
        <f t="shared" si="11"/>
        <v>0.6960247225733951</v>
      </c>
      <c r="G40" s="50">
        <f t="shared" si="11"/>
        <v>0.6959326788218794</v>
      </c>
      <c r="H40" s="50">
        <f t="shared" si="11"/>
        <v>0.6960358593640565</v>
      </c>
      <c r="I40" s="50">
        <f t="shared" si="11"/>
        <v>0.6960414043922227</v>
      </c>
      <c r="J40" s="50">
        <f t="shared" si="11"/>
        <v>0.6959497206703911</v>
      </c>
      <c r="K40" s="50">
        <f t="shared" si="11"/>
        <v>0.6959977687909636</v>
      </c>
      <c r="L40" s="50">
        <f t="shared" si="11"/>
        <v>0.6960033421529035</v>
      </c>
      <c r="M40" s="245">
        <f t="shared" si="11"/>
        <v>0.6960089000139063</v>
      </c>
      <c r="N40" s="252">
        <f>N34/N$35</f>
        <v>0.6960005606690651</v>
      </c>
    </row>
    <row r="41" spans="1:14" s="300" customFormat="1" ht="13.5" thickBot="1">
      <c r="A41" s="208" t="s">
        <v>220</v>
      </c>
      <c r="B41" s="209">
        <f aca="true" t="shared" si="12" ref="B41:M41">SUMPRODUCT(B32:B34,$B$17:$B$19)</f>
        <v>10617</v>
      </c>
      <c r="C41" s="210">
        <f t="shared" si="12"/>
        <v>10632</v>
      </c>
      <c r="D41" s="210">
        <f t="shared" si="12"/>
        <v>10645.5</v>
      </c>
      <c r="E41" s="210">
        <f t="shared" si="12"/>
        <v>10663.5</v>
      </c>
      <c r="F41" s="210">
        <f t="shared" si="12"/>
        <v>10678.5</v>
      </c>
      <c r="G41" s="210">
        <f t="shared" si="12"/>
        <v>10695</v>
      </c>
      <c r="H41" s="210">
        <f t="shared" si="12"/>
        <v>10708.5</v>
      </c>
      <c r="I41" s="210">
        <f t="shared" si="12"/>
        <v>10723.5</v>
      </c>
      <c r="J41" s="210">
        <f t="shared" si="12"/>
        <v>10740</v>
      </c>
      <c r="K41" s="210">
        <f t="shared" si="12"/>
        <v>10756.5</v>
      </c>
      <c r="L41" s="210">
        <f t="shared" si="12"/>
        <v>10771.5</v>
      </c>
      <c r="M41" s="246">
        <f t="shared" si="12"/>
        <v>10786.5</v>
      </c>
      <c r="N41" s="253">
        <f>SUM(B41:M41)</f>
        <v>128418</v>
      </c>
    </row>
    <row r="42" spans="1:14" s="300" customFormat="1" ht="39.95" customHeight="1" thickBot="1">
      <c r="A42" s="107"/>
      <c r="B42" s="108"/>
      <c r="C42" s="108"/>
      <c r="D42" s="108"/>
      <c r="E42" s="108"/>
      <c r="F42" s="108"/>
      <c r="G42" s="109"/>
      <c r="H42" s="108"/>
      <c r="I42" s="109"/>
      <c r="J42" s="110"/>
      <c r="K42" s="111"/>
      <c r="L42" s="112"/>
      <c r="M42" s="113"/>
      <c r="N42" s="114"/>
    </row>
    <row r="43" spans="1:14" s="300" customFormat="1" ht="15.75">
      <c r="A43" s="220" t="s">
        <v>230</v>
      </c>
      <c r="B43" s="221"/>
      <c r="C43" s="221"/>
      <c r="D43" s="221"/>
      <c r="E43" s="221"/>
      <c r="F43" s="221"/>
      <c r="G43" s="221"/>
      <c r="H43" s="221"/>
      <c r="I43" s="221"/>
      <c r="J43" s="221"/>
      <c r="K43" s="221"/>
      <c r="L43" s="221"/>
      <c r="M43" s="221"/>
      <c r="N43" s="222"/>
    </row>
    <row r="44" spans="1:14" s="300" customFormat="1" ht="13.5" thickBot="1">
      <c r="A44" s="265" t="s">
        <v>318</v>
      </c>
      <c r="B44" s="54"/>
      <c r="C44" s="54"/>
      <c r="D44" s="54"/>
      <c r="E44" s="54"/>
      <c r="F44" s="54"/>
      <c r="G44" s="54"/>
      <c r="H44" s="54"/>
      <c r="I44" s="54"/>
      <c r="J44" s="54"/>
      <c r="K44" s="54"/>
      <c r="L44" s="54"/>
      <c r="M44" s="54"/>
      <c r="N44" s="223"/>
    </row>
    <row r="45" spans="1:14" s="300" customFormat="1" ht="15.75" thickBot="1">
      <c r="A45" s="55" t="s">
        <v>5</v>
      </c>
      <c r="B45" s="186">
        <f>'J-Cost_West'!C185/SUM($B$54:$M$54)</f>
        <v>0</v>
      </c>
      <c r="C45" s="54"/>
      <c r="D45" s="54" t="s">
        <v>1</v>
      </c>
      <c r="E45" s="54"/>
      <c r="F45" s="54"/>
      <c r="G45" s="54"/>
      <c r="H45" s="54"/>
      <c r="I45" s="54"/>
      <c r="J45" s="54"/>
      <c r="K45" s="54"/>
      <c r="L45" s="54"/>
      <c r="M45" s="54"/>
      <c r="N45" s="223"/>
    </row>
    <row r="46" spans="1:14" s="300" customFormat="1" ht="15.75">
      <c r="A46" s="55"/>
      <c r="B46" s="53"/>
      <c r="C46" s="54"/>
      <c r="D46" s="54"/>
      <c r="E46" s="54"/>
      <c r="F46" s="54"/>
      <c r="G46" s="54"/>
      <c r="H46" s="54"/>
      <c r="I46" s="54"/>
      <c r="J46" s="54"/>
      <c r="K46" s="54"/>
      <c r="L46" s="54"/>
      <c r="M46" s="54"/>
      <c r="N46" s="223"/>
    </row>
    <row r="47" spans="1:14" s="300" customFormat="1" ht="16.5" thickBot="1">
      <c r="A47" s="52" t="s">
        <v>96</v>
      </c>
      <c r="B47" s="53"/>
      <c r="C47" s="54"/>
      <c r="D47" s="54" t="s">
        <v>1</v>
      </c>
      <c r="E47" s="54"/>
      <c r="F47" s="54"/>
      <c r="G47" s="54"/>
      <c r="H47" s="54"/>
      <c r="I47" s="54"/>
      <c r="J47" s="54"/>
      <c r="K47" s="54"/>
      <c r="L47" s="54"/>
      <c r="M47" s="54"/>
      <c r="N47" s="223"/>
    </row>
    <row r="48" spans="1:14" s="300" customFormat="1" ht="13.5" thickBot="1">
      <c r="A48" s="55" t="s">
        <v>98</v>
      </c>
      <c r="B48" s="206">
        <v>0</v>
      </c>
      <c r="C48" s="54"/>
      <c r="D48" s="54"/>
      <c r="E48" s="54"/>
      <c r="F48" s="54"/>
      <c r="G48" s="54"/>
      <c r="H48" s="54"/>
      <c r="I48" s="54"/>
      <c r="J48" s="54"/>
      <c r="K48" s="54"/>
      <c r="L48" s="54"/>
      <c r="M48" s="54"/>
      <c r="N48" s="223"/>
    </row>
    <row r="49" spans="1:14" s="300" customFormat="1" ht="13.5" thickBot="1">
      <c r="A49" s="55" t="s">
        <v>112</v>
      </c>
      <c r="B49" s="206">
        <v>0</v>
      </c>
      <c r="C49" s="54"/>
      <c r="D49" s="54"/>
      <c r="E49" s="54"/>
      <c r="F49" s="54"/>
      <c r="G49" s="54"/>
      <c r="H49" s="54"/>
      <c r="I49" s="54"/>
      <c r="J49" s="54"/>
      <c r="K49" s="54"/>
      <c r="L49" s="54"/>
      <c r="M49" s="54"/>
      <c r="N49" s="223"/>
    </row>
    <row r="50" spans="1:14" s="300" customFormat="1" ht="13.5" thickBot="1">
      <c r="A50" s="55" t="s">
        <v>346</v>
      </c>
      <c r="B50" s="207">
        <v>0</v>
      </c>
      <c r="C50" s="54"/>
      <c r="D50" s="54"/>
      <c r="E50" s="54"/>
      <c r="F50" s="54"/>
      <c r="G50" s="54"/>
      <c r="H50" s="54"/>
      <c r="I50" s="54"/>
      <c r="J50" s="54"/>
      <c r="K50" s="54"/>
      <c r="L50" s="54"/>
      <c r="M50" s="54"/>
      <c r="N50" s="223"/>
    </row>
    <row r="51" spans="2:14" s="300" customFormat="1" ht="13.5" thickBot="1">
      <c r="B51" s="306">
        <v>44013</v>
      </c>
      <c r="C51" s="306">
        <f>EOMONTH(B51,0)+1</f>
        <v>44044</v>
      </c>
      <c r="D51" s="306">
        <f aca="true" t="shared" si="13" ref="D51:M51">EOMONTH(C51,0)+1</f>
        <v>44075</v>
      </c>
      <c r="E51" s="306">
        <f t="shared" si="13"/>
        <v>44105</v>
      </c>
      <c r="F51" s="306">
        <f t="shared" si="13"/>
        <v>44136</v>
      </c>
      <c r="G51" s="306">
        <f t="shared" si="13"/>
        <v>44166</v>
      </c>
      <c r="H51" s="306">
        <f t="shared" si="13"/>
        <v>44197</v>
      </c>
      <c r="I51" s="306">
        <f t="shared" si="13"/>
        <v>44228</v>
      </c>
      <c r="J51" s="306">
        <f t="shared" si="13"/>
        <v>44256</v>
      </c>
      <c r="K51" s="306">
        <f t="shared" si="13"/>
        <v>44287</v>
      </c>
      <c r="L51" s="306">
        <f t="shared" si="13"/>
        <v>44317</v>
      </c>
      <c r="M51" s="306">
        <f t="shared" si="13"/>
        <v>44348</v>
      </c>
      <c r="N51" s="223"/>
    </row>
    <row r="52" spans="1:14" s="300" customFormat="1" ht="25.5">
      <c r="A52" s="90" t="s">
        <v>1</v>
      </c>
      <c r="B52" s="305" t="str">
        <f>"Month - "&amp;COLUMNS($B51:B51)&amp;", 
"&amp;TEXT(B51,"mmm yyyy")</f>
        <v>Month - 1, 
Jul 2020</v>
      </c>
      <c r="C52" s="305" t="str">
        <f>"Month - "&amp;COLUMNS($B51:C51)&amp;", 
"&amp;TEXT(C$51,"mmm yyyy")</f>
        <v>Month - 2, 
Aug 2020</v>
      </c>
      <c r="D52" s="305" t="str">
        <f>"Month - "&amp;COLUMNS($B51:D51)&amp;", 
"&amp;TEXT(D$51,"mmm yyyy")</f>
        <v>Month - 3, 
Sep 2020</v>
      </c>
      <c r="E52" s="305" t="str">
        <f>"Month - "&amp;COLUMNS($B51:E51)&amp;", 
"&amp;TEXT(E$51,"mmm yyyy")</f>
        <v>Month - 4, 
Oct 2020</v>
      </c>
      <c r="F52" s="305" t="str">
        <f>"Month - "&amp;COLUMNS($B51:F51)&amp;", 
"&amp;TEXT(F$51,"mmm yyyy")</f>
        <v>Month - 5, 
Nov 2020</v>
      </c>
      <c r="G52" s="305" t="str">
        <f>"Month - "&amp;COLUMNS($B51:G51)&amp;", 
"&amp;TEXT(G$51,"mmm yyyy")</f>
        <v>Month - 6, 
Dec 2020</v>
      </c>
      <c r="H52" s="305" t="str">
        <f>"Month - "&amp;COLUMNS($B51:H51)&amp;", 
"&amp;TEXT(H$51,"mmm yyyy")</f>
        <v>Month - 7, 
Jan 2021</v>
      </c>
      <c r="I52" s="305" t="str">
        <f>"Month - "&amp;COLUMNS($B51:I51)&amp;", 
"&amp;TEXT(I$51,"mmm yyyy")</f>
        <v>Month - 8, 
Feb 2021</v>
      </c>
      <c r="J52" s="305" t="str">
        <f>"Month - "&amp;COLUMNS($B51:J51)&amp;", 
"&amp;TEXT(J$51,"mmm yyyy")</f>
        <v>Month - 9, 
Mar 2021</v>
      </c>
      <c r="K52" s="305" t="str">
        <f>"Month - "&amp;COLUMNS($B51:K51)&amp;", 
"&amp;TEXT(K$51,"mmm yyyy")</f>
        <v>Month - 10, 
Apr 2021</v>
      </c>
      <c r="L52" s="305" t="str">
        <f>"Month - "&amp;COLUMNS($B51:L51)&amp;", 
"&amp;TEXT(L$51,"mmm yyyy")</f>
        <v>Month - 11, 
May 2021</v>
      </c>
      <c r="M52" s="305" t="str">
        <f>"Month - "&amp;COLUMNS($B51:M51)&amp;", 
"&amp;TEXT(M$51,"mmm yyyy")</f>
        <v>Month - 12, 
Jun 2021</v>
      </c>
      <c r="N52" s="56" t="s">
        <v>7</v>
      </c>
    </row>
    <row r="53" spans="1:14" s="300" customFormat="1" ht="12.75">
      <c r="A53" s="57" t="s">
        <v>105</v>
      </c>
      <c r="B53" s="338">
        <f>(1+0.0175)^(1/12)-1</f>
        <v>0.0014467654179763922</v>
      </c>
      <c r="C53" s="59">
        <f>B53</f>
        <v>0.0014467654179763922</v>
      </c>
      <c r="D53" s="60">
        <f aca="true" t="shared" si="14" ref="D53:M53">C53</f>
        <v>0.0014467654179763922</v>
      </c>
      <c r="E53" s="59">
        <f t="shared" si="14"/>
        <v>0.0014467654179763922</v>
      </c>
      <c r="F53" s="60">
        <f t="shared" si="14"/>
        <v>0.0014467654179763922</v>
      </c>
      <c r="G53" s="59">
        <f t="shared" si="14"/>
        <v>0.0014467654179763922</v>
      </c>
      <c r="H53" s="60">
        <f t="shared" si="14"/>
        <v>0.0014467654179763922</v>
      </c>
      <c r="I53" s="59">
        <f t="shared" si="14"/>
        <v>0.0014467654179763922</v>
      </c>
      <c r="J53" s="60">
        <f t="shared" si="14"/>
        <v>0.0014467654179763922</v>
      </c>
      <c r="K53" s="59">
        <f t="shared" si="14"/>
        <v>0.0014467654179763922</v>
      </c>
      <c r="L53" s="60">
        <f t="shared" si="14"/>
        <v>0.0014467654179763922</v>
      </c>
      <c r="M53" s="59">
        <f t="shared" si="14"/>
        <v>0.0014467654179763922</v>
      </c>
      <c r="N53" s="61">
        <f aca="true" t="shared" si="15" ref="N53">N22</f>
        <v>0.0014467654179763922</v>
      </c>
    </row>
    <row r="54" spans="1:14" s="300" customFormat="1" ht="12.75">
      <c r="A54" s="78" t="s">
        <v>99</v>
      </c>
      <c r="B54" s="339">
        <f>'PA Western Region_Databook'!BJ7*(1.0175)^(30/12)</f>
        <v>1909.0277267557497</v>
      </c>
      <c r="C54" s="63">
        <f>B54*(1+C53)</f>
        <v>1911.789642052778</v>
      </c>
      <c r="D54" s="64">
        <f aca="true" t="shared" si="16" ref="D54:M54">C54*(1+D53)</f>
        <v>1914.5555531933453</v>
      </c>
      <c r="E54" s="63">
        <f t="shared" si="16"/>
        <v>1917.3254659585</v>
      </c>
      <c r="F54" s="64">
        <f t="shared" si="16"/>
        <v>1920.0993861376542</v>
      </c>
      <c r="G54" s="63">
        <f t="shared" si="16"/>
        <v>1922.8773195285958</v>
      </c>
      <c r="H54" s="64">
        <f t="shared" si="16"/>
        <v>1925.659271937501</v>
      </c>
      <c r="I54" s="63">
        <f t="shared" si="16"/>
        <v>1928.4452491789457</v>
      </c>
      <c r="J54" s="64">
        <f t="shared" si="16"/>
        <v>1931.2352570759188</v>
      </c>
      <c r="K54" s="63">
        <f t="shared" si="16"/>
        <v>1934.029301459833</v>
      </c>
      <c r="L54" s="64">
        <f t="shared" si="16"/>
        <v>1936.8273881705381</v>
      </c>
      <c r="M54" s="63">
        <f t="shared" si="16"/>
        <v>1939.6295230563328</v>
      </c>
      <c r="N54" s="65">
        <f aca="true" t="shared" si="17" ref="N54">N23</f>
        <v>1924.2917570421412</v>
      </c>
    </row>
    <row r="55" spans="1:14" s="300" customFormat="1" ht="13.5" thickBot="1">
      <c r="A55" s="93" t="s">
        <v>8</v>
      </c>
      <c r="B55" s="66">
        <f aca="true" t="shared" si="18" ref="B55:N55">$B$45</f>
        <v>0</v>
      </c>
      <c r="C55" s="67">
        <f t="shared" si="18"/>
        <v>0</v>
      </c>
      <c r="D55" s="68">
        <f t="shared" si="18"/>
        <v>0</v>
      </c>
      <c r="E55" s="67">
        <f t="shared" si="18"/>
        <v>0</v>
      </c>
      <c r="F55" s="68">
        <f t="shared" si="18"/>
        <v>0</v>
      </c>
      <c r="G55" s="67">
        <f t="shared" si="18"/>
        <v>0</v>
      </c>
      <c r="H55" s="68">
        <f t="shared" si="18"/>
        <v>0</v>
      </c>
      <c r="I55" s="67">
        <f t="shared" si="18"/>
        <v>0</v>
      </c>
      <c r="J55" s="68">
        <f t="shared" si="18"/>
        <v>0</v>
      </c>
      <c r="K55" s="67">
        <f t="shared" si="18"/>
        <v>0</v>
      </c>
      <c r="L55" s="68">
        <f t="shared" si="18"/>
        <v>0</v>
      </c>
      <c r="M55" s="67">
        <f t="shared" si="18"/>
        <v>0</v>
      </c>
      <c r="N55" s="69">
        <f t="shared" si="18"/>
        <v>0</v>
      </c>
    </row>
    <row r="56" spans="1:14" s="300" customFormat="1" ht="14.25" thickBot="1" thickTop="1">
      <c r="A56" s="94" t="s">
        <v>9</v>
      </c>
      <c r="B56" s="70">
        <f aca="true" t="shared" si="19" ref="B56:M56">B54*B55</f>
        <v>0</v>
      </c>
      <c r="C56" s="71">
        <f t="shared" si="19"/>
        <v>0</v>
      </c>
      <c r="D56" s="72">
        <f t="shared" si="19"/>
        <v>0</v>
      </c>
      <c r="E56" s="71">
        <f t="shared" si="19"/>
        <v>0</v>
      </c>
      <c r="F56" s="72">
        <f t="shared" si="19"/>
        <v>0</v>
      </c>
      <c r="G56" s="71">
        <f t="shared" si="19"/>
        <v>0</v>
      </c>
      <c r="H56" s="72">
        <f t="shared" si="19"/>
        <v>0</v>
      </c>
      <c r="I56" s="71">
        <f t="shared" si="19"/>
        <v>0</v>
      </c>
      <c r="J56" s="72">
        <f t="shared" si="19"/>
        <v>0</v>
      </c>
      <c r="K56" s="71">
        <f t="shared" si="19"/>
        <v>0</v>
      </c>
      <c r="L56" s="72">
        <f t="shared" si="19"/>
        <v>0</v>
      </c>
      <c r="M56" s="71">
        <f t="shared" si="19"/>
        <v>0</v>
      </c>
      <c r="N56" s="219">
        <f>SUM(B56:M56)</f>
        <v>0</v>
      </c>
    </row>
    <row r="57" spans="1:14" s="300" customFormat="1" ht="15.75">
      <c r="A57" s="225"/>
      <c r="B57" s="88"/>
      <c r="C57" s="88"/>
      <c r="D57" s="88"/>
      <c r="E57" s="88"/>
      <c r="F57" s="88"/>
      <c r="G57" s="116"/>
      <c r="H57" s="88"/>
      <c r="I57" s="116"/>
      <c r="J57" s="117"/>
      <c r="K57" s="118"/>
      <c r="L57" s="119"/>
      <c r="M57" s="53"/>
      <c r="N57" s="226"/>
    </row>
    <row r="58" spans="1:14" s="300" customFormat="1" ht="12.75">
      <c r="A58" s="73" t="s">
        <v>97</v>
      </c>
      <c r="B58" s="74"/>
      <c r="C58" s="74"/>
      <c r="D58" s="74"/>
      <c r="E58" s="74"/>
      <c r="F58" s="74"/>
      <c r="G58" s="74"/>
      <c r="H58" s="74"/>
      <c r="I58" s="74"/>
      <c r="J58" s="74"/>
      <c r="K58" s="74"/>
      <c r="L58" s="74"/>
      <c r="M58" s="74"/>
      <c r="N58" s="226"/>
    </row>
    <row r="59" spans="1:14" s="300" customFormat="1" ht="13.5" thickBot="1">
      <c r="A59" s="75"/>
      <c r="B59" s="72"/>
      <c r="C59" s="72"/>
      <c r="D59" s="72"/>
      <c r="E59" s="72"/>
      <c r="F59" s="72"/>
      <c r="G59" s="72"/>
      <c r="H59" s="72"/>
      <c r="I59" s="72"/>
      <c r="J59" s="72"/>
      <c r="K59" s="72"/>
      <c r="L59" s="72"/>
      <c r="M59" s="72"/>
      <c r="N59" s="227"/>
    </row>
    <row r="60" spans="1:14" s="300" customFormat="1" ht="25.9" customHeight="1">
      <c r="A60" s="90" t="s">
        <v>1</v>
      </c>
      <c r="B60" s="305" t="str">
        <f>"Month - "&amp;COLUMNS($B59:B59)&amp;", 
"&amp;TEXT(B51,"mmm yyyy")</f>
        <v>Month - 1, 
Jul 2020</v>
      </c>
      <c r="C60" s="305" t="str">
        <f>"Month - "&amp;COLUMNS($B59:C59)&amp;", 
"&amp;TEXT(C$51,"mmm yyyy")</f>
        <v>Month - 2, 
Aug 2020</v>
      </c>
      <c r="D60" s="305" t="str">
        <f>"Month - "&amp;COLUMNS($B59:D59)&amp;", 
"&amp;TEXT(D$51,"mmm yyyy")</f>
        <v>Month - 3, 
Sep 2020</v>
      </c>
      <c r="E60" s="305" t="str">
        <f>"Month - "&amp;COLUMNS($B59:E59)&amp;", 
"&amp;TEXT(E$51,"mmm yyyy")</f>
        <v>Month - 4, 
Oct 2020</v>
      </c>
      <c r="F60" s="305" t="str">
        <f>"Month - "&amp;COLUMNS($B59:F59)&amp;", 
"&amp;TEXT(F$51,"mmm yyyy")</f>
        <v>Month - 5, 
Nov 2020</v>
      </c>
      <c r="G60" s="305" t="str">
        <f>"Month - "&amp;COLUMNS($B59:G59)&amp;", 
"&amp;TEXT(G$51,"mmm yyyy")</f>
        <v>Month - 6, 
Dec 2020</v>
      </c>
      <c r="H60" s="305" t="str">
        <f>"Month - "&amp;COLUMNS($B59:H59)&amp;", 
"&amp;TEXT(H$51,"mmm yyyy")</f>
        <v>Month - 7, 
Jan 2021</v>
      </c>
      <c r="I60" s="305" t="str">
        <f>"Month - "&amp;COLUMNS($B59:I59)&amp;", 
"&amp;TEXT(I$51,"mmm yyyy")</f>
        <v>Month - 8, 
Feb 2021</v>
      </c>
      <c r="J60" s="305" t="str">
        <f>"Month - "&amp;COLUMNS($B59:J59)&amp;", 
"&amp;TEXT(J$51,"mmm yyyy")</f>
        <v>Month - 9, 
Mar 2021</v>
      </c>
      <c r="K60" s="305" t="str">
        <f>"Month - "&amp;COLUMNS($B59:K59)&amp;", 
"&amp;TEXT(K$51,"mmm yyyy")</f>
        <v>Month - 10, 
Apr 2021</v>
      </c>
      <c r="L60" s="305" t="str">
        <f>"Month - "&amp;COLUMNS($B59:L59)&amp;", 
"&amp;TEXT(L$51,"mmm yyyy")</f>
        <v>Month - 11, 
May 2021</v>
      </c>
      <c r="M60" s="305" t="str">
        <f>"Month - "&amp;COLUMNS($B59:M59)&amp;", 
"&amp;TEXT(M$51,"mmm yyyy")</f>
        <v>Month - 12, 
Jun 2021</v>
      </c>
      <c r="N60" s="56" t="s">
        <v>10</v>
      </c>
    </row>
    <row r="61" spans="1:14" s="300" customFormat="1" ht="14.1" customHeight="1">
      <c r="A61" s="85" t="s">
        <v>107</v>
      </c>
      <c r="B61" s="302"/>
      <c r="C61" s="303"/>
      <c r="D61" s="303"/>
      <c r="E61" s="303"/>
      <c r="F61" s="303"/>
      <c r="G61" s="303"/>
      <c r="H61" s="303"/>
      <c r="I61" s="303"/>
      <c r="J61" s="304"/>
      <c r="K61" s="303"/>
      <c r="L61" s="303"/>
      <c r="M61" s="303"/>
      <c r="N61" s="87" t="str">
        <f>_xlfn.IFERROR(AVERAGE(B61:M61),"")</f>
        <v/>
      </c>
    </row>
    <row r="62" spans="1:14" s="300" customFormat="1" ht="13.5" thickBot="1">
      <c r="A62" s="229" t="s">
        <v>100</v>
      </c>
      <c r="B62" s="230">
        <f aca="true" t="shared" si="20" ref="B62:M62">B54*B$61</f>
        <v>0</v>
      </c>
      <c r="C62" s="231">
        <f t="shared" si="20"/>
        <v>0</v>
      </c>
      <c r="D62" s="231">
        <f t="shared" si="20"/>
        <v>0</v>
      </c>
      <c r="E62" s="231">
        <f t="shared" si="20"/>
        <v>0</v>
      </c>
      <c r="F62" s="231">
        <f t="shared" si="20"/>
        <v>0</v>
      </c>
      <c r="G62" s="231">
        <f t="shared" si="20"/>
        <v>0</v>
      </c>
      <c r="H62" s="231">
        <f t="shared" si="20"/>
        <v>0</v>
      </c>
      <c r="I62" s="231">
        <f t="shared" si="20"/>
        <v>0</v>
      </c>
      <c r="J62" s="231">
        <f t="shared" si="20"/>
        <v>0</v>
      </c>
      <c r="K62" s="231">
        <f t="shared" si="20"/>
        <v>0</v>
      </c>
      <c r="L62" s="231">
        <f t="shared" si="20"/>
        <v>0</v>
      </c>
      <c r="M62" s="231">
        <f t="shared" si="20"/>
        <v>0</v>
      </c>
      <c r="N62" s="232">
        <f>AVERAGE(B62:M62)</f>
        <v>0</v>
      </c>
    </row>
    <row r="63" spans="1:14" s="300" customFormat="1" ht="12.75">
      <c r="A63" s="77" t="s">
        <v>106</v>
      </c>
      <c r="B63" s="301"/>
      <c r="C63" s="301"/>
      <c r="D63" s="301"/>
      <c r="E63" s="301"/>
      <c r="F63" s="301"/>
      <c r="G63" s="301"/>
      <c r="H63" s="301"/>
      <c r="I63" s="301"/>
      <c r="J63" s="301"/>
      <c r="K63" s="301"/>
      <c r="L63" s="301"/>
      <c r="M63" s="301"/>
      <c r="N63" s="120">
        <f aca="true" t="shared" si="21" ref="N63">SUM(B63:M63)</f>
        <v>0</v>
      </c>
    </row>
    <row r="64" spans="1:14" s="300" customFormat="1" ht="12.75">
      <c r="A64" s="79" t="s">
        <v>101</v>
      </c>
      <c r="B64" s="203"/>
      <c r="C64" s="204"/>
      <c r="D64" s="205"/>
      <c r="E64" s="204"/>
      <c r="F64" s="205"/>
      <c r="G64" s="204"/>
      <c r="H64" s="205"/>
      <c r="I64" s="204"/>
      <c r="J64" s="205"/>
      <c r="K64" s="204"/>
      <c r="L64" s="205"/>
      <c r="M64" s="204"/>
      <c r="N64" s="120">
        <f>SUM(B64:M64)</f>
        <v>0</v>
      </c>
    </row>
    <row r="65" spans="1:14" s="300" customFormat="1" ht="13.5" thickBot="1">
      <c r="A65" s="79" t="s">
        <v>344</v>
      </c>
      <c r="B65" s="203"/>
      <c r="C65" s="204"/>
      <c r="D65" s="205"/>
      <c r="E65" s="204"/>
      <c r="F65" s="205"/>
      <c r="G65" s="204"/>
      <c r="H65" s="205"/>
      <c r="I65" s="204"/>
      <c r="J65" s="205"/>
      <c r="K65" s="204"/>
      <c r="L65" s="205"/>
      <c r="M65" s="204"/>
      <c r="N65" s="120">
        <f>SUM(B65:M65)</f>
        <v>0</v>
      </c>
    </row>
    <row r="66" spans="1:14" s="300" customFormat="1" ht="13.5" thickTop="1">
      <c r="A66" s="76" t="s">
        <v>102</v>
      </c>
      <c r="B66" s="81">
        <f aca="true" t="shared" si="22" ref="B66:N66">SUM(B63:B65)</f>
        <v>0</v>
      </c>
      <c r="C66" s="82">
        <f t="shared" si="22"/>
        <v>0</v>
      </c>
      <c r="D66" s="82">
        <f t="shared" si="22"/>
        <v>0</v>
      </c>
      <c r="E66" s="82">
        <f t="shared" si="22"/>
        <v>0</v>
      </c>
      <c r="F66" s="82">
        <f t="shared" si="22"/>
        <v>0</v>
      </c>
      <c r="G66" s="82">
        <f t="shared" si="22"/>
        <v>0</v>
      </c>
      <c r="H66" s="82">
        <f t="shared" si="22"/>
        <v>0</v>
      </c>
      <c r="I66" s="82">
        <f t="shared" si="22"/>
        <v>0</v>
      </c>
      <c r="J66" s="82">
        <f t="shared" si="22"/>
        <v>0</v>
      </c>
      <c r="K66" s="82">
        <f t="shared" si="22"/>
        <v>0</v>
      </c>
      <c r="L66" s="82">
        <f t="shared" si="22"/>
        <v>0</v>
      </c>
      <c r="M66" s="83">
        <f t="shared" si="22"/>
        <v>0</v>
      </c>
      <c r="N66" s="84">
        <f t="shared" si="22"/>
        <v>0</v>
      </c>
    </row>
    <row r="67" spans="1:14" s="300" customFormat="1" ht="13.5" thickBot="1">
      <c r="A67" s="314" t="s">
        <v>11</v>
      </c>
      <c r="B67" s="315" t="str">
        <f aca="true" t="shared" si="23" ref="B67:N67">IF(B62=0,"",B66/B62)</f>
        <v/>
      </c>
      <c r="C67" s="316" t="str">
        <f t="shared" si="23"/>
        <v/>
      </c>
      <c r="D67" s="317" t="str">
        <f t="shared" si="23"/>
        <v/>
      </c>
      <c r="E67" s="316" t="str">
        <f t="shared" si="23"/>
        <v/>
      </c>
      <c r="F67" s="317" t="str">
        <f t="shared" si="23"/>
        <v/>
      </c>
      <c r="G67" s="316" t="str">
        <f t="shared" si="23"/>
        <v/>
      </c>
      <c r="H67" s="317" t="str">
        <f t="shared" si="23"/>
        <v/>
      </c>
      <c r="I67" s="316" t="str">
        <f t="shared" si="23"/>
        <v/>
      </c>
      <c r="J67" s="317" t="str">
        <f t="shared" si="23"/>
        <v/>
      </c>
      <c r="K67" s="316" t="str">
        <f t="shared" si="23"/>
        <v/>
      </c>
      <c r="L67" s="317" t="str">
        <f t="shared" si="23"/>
        <v/>
      </c>
      <c r="M67" s="316" t="str">
        <f t="shared" si="23"/>
        <v/>
      </c>
      <c r="N67" s="318" t="str">
        <f t="shared" si="23"/>
        <v/>
      </c>
    </row>
    <row r="68" spans="1:14" s="300" customFormat="1" ht="13.5" thickTop="1">
      <c r="A68" s="78" t="s">
        <v>109</v>
      </c>
      <c r="B68" s="310" t="str">
        <f aca="true" t="shared" si="24" ref="B68:N68">IF(B$66=0,"",B63/B$66)</f>
        <v/>
      </c>
      <c r="C68" s="319" t="str">
        <f t="shared" si="24"/>
        <v/>
      </c>
      <c r="D68" s="319" t="str">
        <f t="shared" si="24"/>
        <v/>
      </c>
      <c r="E68" s="319" t="str">
        <f t="shared" si="24"/>
        <v/>
      </c>
      <c r="F68" s="319" t="str">
        <f t="shared" si="24"/>
        <v/>
      </c>
      <c r="G68" s="319" t="str">
        <f t="shared" si="24"/>
        <v/>
      </c>
      <c r="H68" s="319" t="str">
        <f t="shared" si="24"/>
        <v/>
      </c>
      <c r="I68" s="319" t="str">
        <f t="shared" si="24"/>
        <v/>
      </c>
      <c r="J68" s="320" t="str">
        <f t="shared" si="24"/>
        <v/>
      </c>
      <c r="K68" s="319" t="str">
        <f t="shared" si="24"/>
        <v/>
      </c>
      <c r="L68" s="320" t="str">
        <f t="shared" si="24"/>
        <v/>
      </c>
      <c r="M68" s="320" t="str">
        <f t="shared" si="24"/>
        <v/>
      </c>
      <c r="N68" s="321" t="str">
        <f t="shared" si="24"/>
        <v/>
      </c>
    </row>
    <row r="69" spans="1:14" s="300" customFormat="1" ht="12.75">
      <c r="A69" s="79" t="s">
        <v>103</v>
      </c>
      <c r="B69" s="58" t="str">
        <f aca="true" t="shared" si="25" ref="B69:N69">IF(B$66=0,"",B64/B$66)</f>
        <v/>
      </c>
      <c r="C69" s="59" t="str">
        <f t="shared" si="25"/>
        <v/>
      </c>
      <c r="D69" s="60" t="str">
        <f t="shared" si="25"/>
        <v/>
      </c>
      <c r="E69" s="59" t="str">
        <f t="shared" si="25"/>
        <v/>
      </c>
      <c r="F69" s="60" t="str">
        <f t="shared" si="25"/>
        <v/>
      </c>
      <c r="G69" s="59" t="str">
        <f t="shared" si="25"/>
        <v/>
      </c>
      <c r="H69" s="60" t="str">
        <f t="shared" si="25"/>
        <v/>
      </c>
      <c r="I69" s="59" t="str">
        <f t="shared" si="25"/>
        <v/>
      </c>
      <c r="J69" s="60" t="str">
        <f t="shared" si="25"/>
        <v/>
      </c>
      <c r="K69" s="59" t="str">
        <f t="shared" si="25"/>
        <v/>
      </c>
      <c r="L69" s="60" t="str">
        <f t="shared" si="25"/>
        <v/>
      </c>
      <c r="M69" s="59" t="str">
        <f t="shared" si="25"/>
        <v/>
      </c>
      <c r="N69" s="61" t="str">
        <f t="shared" si="25"/>
        <v/>
      </c>
    </row>
    <row r="70" spans="1:14" s="300" customFormat="1" ht="12.75">
      <c r="A70" s="79" t="s">
        <v>345</v>
      </c>
      <c r="B70" s="340" t="str">
        <f aca="true" t="shared" si="26" ref="B70:N70">IF(B$66=0,"",B65/B$66)</f>
        <v/>
      </c>
      <c r="C70" s="176" t="str">
        <f t="shared" si="26"/>
        <v/>
      </c>
      <c r="D70" s="176" t="str">
        <f t="shared" si="26"/>
        <v/>
      </c>
      <c r="E70" s="176" t="str">
        <f t="shared" si="26"/>
        <v/>
      </c>
      <c r="F70" s="176" t="str">
        <f t="shared" si="26"/>
        <v/>
      </c>
      <c r="G70" s="176" t="str">
        <f t="shared" si="26"/>
        <v/>
      </c>
      <c r="H70" s="176" t="str">
        <f t="shared" si="26"/>
        <v/>
      </c>
      <c r="I70" s="176" t="str">
        <f t="shared" si="26"/>
        <v/>
      </c>
      <c r="J70" s="86" t="str">
        <f t="shared" si="26"/>
        <v/>
      </c>
      <c r="K70" s="176" t="str">
        <f t="shared" si="26"/>
        <v/>
      </c>
      <c r="L70" s="86" t="str">
        <f t="shared" si="26"/>
        <v/>
      </c>
      <c r="M70" s="86" t="str">
        <f t="shared" si="26"/>
        <v/>
      </c>
      <c r="N70" s="87" t="str">
        <f t="shared" si="26"/>
        <v/>
      </c>
    </row>
    <row r="71" spans="1:14" s="300" customFormat="1" ht="13.5" thickBot="1">
      <c r="A71" s="199" t="s">
        <v>220</v>
      </c>
      <c r="B71" s="341">
        <f aca="true" t="shared" si="27" ref="B71:M71">SUMPRODUCT(B63:B65,$B$48:$B$50)</f>
        <v>0</v>
      </c>
      <c r="C71" s="201">
        <f t="shared" si="27"/>
        <v>0</v>
      </c>
      <c r="D71" s="201">
        <f t="shared" si="27"/>
        <v>0</v>
      </c>
      <c r="E71" s="201">
        <f t="shared" si="27"/>
        <v>0</v>
      </c>
      <c r="F71" s="201">
        <f t="shared" si="27"/>
        <v>0</v>
      </c>
      <c r="G71" s="201">
        <f t="shared" si="27"/>
        <v>0</v>
      </c>
      <c r="H71" s="201">
        <f t="shared" si="27"/>
        <v>0</v>
      </c>
      <c r="I71" s="201">
        <f t="shared" si="27"/>
        <v>0</v>
      </c>
      <c r="J71" s="201">
        <f t="shared" si="27"/>
        <v>0</v>
      </c>
      <c r="K71" s="201">
        <f t="shared" si="27"/>
        <v>0</v>
      </c>
      <c r="L71" s="201">
        <f t="shared" si="27"/>
        <v>0</v>
      </c>
      <c r="M71" s="201">
        <f t="shared" si="27"/>
        <v>0</v>
      </c>
      <c r="N71" s="202">
        <f>SUM(B71:M71)</f>
        <v>0</v>
      </c>
    </row>
    <row r="72" spans="1:14" s="300" customFormat="1" ht="39.95" customHeight="1" thickBot="1">
      <c r="A72" s="88"/>
      <c r="B72" s="89"/>
      <c r="C72" s="89"/>
      <c r="D72" s="89"/>
      <c r="E72" s="89"/>
      <c r="F72" s="89"/>
      <c r="G72" s="89"/>
      <c r="H72" s="89"/>
      <c r="I72" s="89"/>
      <c r="J72" s="89"/>
      <c r="K72" s="89"/>
      <c r="L72" s="89"/>
      <c r="M72" s="89"/>
      <c r="N72" s="89"/>
    </row>
    <row r="73" spans="1:14" s="300" customFormat="1" ht="15.75">
      <c r="A73" s="220" t="s">
        <v>231</v>
      </c>
      <c r="B73" s="221"/>
      <c r="C73" s="221"/>
      <c r="D73" s="221"/>
      <c r="E73" s="221"/>
      <c r="F73" s="221"/>
      <c r="G73" s="221"/>
      <c r="H73" s="221"/>
      <c r="I73" s="221"/>
      <c r="J73" s="221"/>
      <c r="K73" s="221"/>
      <c r="L73" s="221"/>
      <c r="M73" s="221"/>
      <c r="N73" s="222"/>
    </row>
    <row r="74" spans="1:14" s="300" customFormat="1" ht="13.5" thickBot="1">
      <c r="A74" s="265" t="s">
        <v>319</v>
      </c>
      <c r="B74" s="54"/>
      <c r="C74" s="54"/>
      <c r="D74" s="54"/>
      <c r="E74" s="54"/>
      <c r="F74" s="54"/>
      <c r="G74" s="54"/>
      <c r="H74" s="54"/>
      <c r="I74" s="54"/>
      <c r="J74" s="54"/>
      <c r="K74" s="54"/>
      <c r="L74" s="54"/>
      <c r="M74" s="54"/>
      <c r="N74" s="223"/>
    </row>
    <row r="75" spans="1:14" s="300" customFormat="1" ht="16.5" thickBot="1">
      <c r="A75" s="55" t="s">
        <v>5</v>
      </c>
      <c r="B75" s="115">
        <f>'J-Cost_West'!E185/SUM($B$84:$M$84)</f>
        <v>0</v>
      </c>
      <c r="C75" s="54"/>
      <c r="D75" s="54" t="s">
        <v>1</v>
      </c>
      <c r="E75" s="54"/>
      <c r="F75" s="54"/>
      <c r="G75" s="54"/>
      <c r="H75" s="54"/>
      <c r="I75" s="54"/>
      <c r="J75" s="54"/>
      <c r="K75" s="54"/>
      <c r="L75" s="54"/>
      <c r="M75" s="54"/>
      <c r="N75" s="223"/>
    </row>
    <row r="76" spans="1:14" s="300" customFormat="1" ht="15.75">
      <c r="A76" s="55"/>
      <c r="B76" s="53"/>
      <c r="C76" s="54"/>
      <c r="D76" s="54"/>
      <c r="E76" s="54"/>
      <c r="F76" s="54"/>
      <c r="G76" s="54"/>
      <c r="H76" s="54"/>
      <c r="I76" s="54"/>
      <c r="J76" s="54"/>
      <c r="K76" s="54"/>
      <c r="L76" s="54"/>
      <c r="M76" s="54"/>
      <c r="N76" s="223"/>
    </row>
    <row r="77" spans="1:14" s="300" customFormat="1" ht="16.5" thickBot="1">
      <c r="A77" s="52" t="s">
        <v>117</v>
      </c>
      <c r="B77" s="53"/>
      <c r="C77" s="54"/>
      <c r="D77" s="54"/>
      <c r="E77" s="54"/>
      <c r="F77" s="54"/>
      <c r="G77" s="54"/>
      <c r="H77" s="54"/>
      <c r="I77" s="54"/>
      <c r="J77" s="54"/>
      <c r="K77" s="54"/>
      <c r="L77" s="54"/>
      <c r="M77" s="54"/>
      <c r="N77" s="223"/>
    </row>
    <row r="78" spans="1:14" s="300" customFormat="1" ht="13.5" thickBot="1">
      <c r="A78" s="55" t="s">
        <v>98</v>
      </c>
      <c r="B78" s="206">
        <v>0</v>
      </c>
      <c r="C78" s="54"/>
      <c r="D78" s="54"/>
      <c r="E78" s="54"/>
      <c r="F78" s="54"/>
      <c r="G78" s="54"/>
      <c r="H78" s="54"/>
      <c r="I78" s="54"/>
      <c r="J78" s="54"/>
      <c r="K78" s="54"/>
      <c r="L78" s="54"/>
      <c r="M78" s="54"/>
      <c r="N78" s="223"/>
    </row>
    <row r="79" spans="1:14" s="300" customFormat="1" ht="13.5" thickBot="1">
      <c r="A79" s="55" t="s">
        <v>112</v>
      </c>
      <c r="B79" s="206">
        <v>0</v>
      </c>
      <c r="C79" s="54"/>
      <c r="D79" s="54"/>
      <c r="E79" s="54"/>
      <c r="F79" s="54"/>
      <c r="G79" s="54"/>
      <c r="H79" s="54"/>
      <c r="I79" s="54"/>
      <c r="J79" s="54"/>
      <c r="K79" s="54"/>
      <c r="L79" s="54"/>
      <c r="M79" s="54"/>
      <c r="N79" s="223"/>
    </row>
    <row r="80" spans="1:14" s="300" customFormat="1" ht="13.5" thickBot="1">
      <c r="A80" s="55" t="s">
        <v>346</v>
      </c>
      <c r="B80" s="207">
        <v>0</v>
      </c>
      <c r="C80" s="54"/>
      <c r="D80" s="54"/>
      <c r="E80" s="54"/>
      <c r="F80" s="54"/>
      <c r="G80" s="54"/>
      <c r="H80" s="54"/>
      <c r="I80" s="54"/>
      <c r="J80" s="54"/>
      <c r="K80" s="54"/>
      <c r="L80" s="54"/>
      <c r="M80" s="54"/>
      <c r="N80" s="223"/>
    </row>
    <row r="81" spans="1:14" s="300" customFormat="1" ht="13.5" thickBot="1">
      <c r="A81" s="224"/>
      <c r="B81" s="306">
        <v>44378</v>
      </c>
      <c r="C81" s="306">
        <f>EOMONTH(B81,0)+1</f>
        <v>44409</v>
      </c>
      <c r="D81" s="306">
        <f aca="true" t="shared" si="28" ref="D81:M81">EOMONTH(C81,0)+1</f>
        <v>44440</v>
      </c>
      <c r="E81" s="306">
        <f t="shared" si="28"/>
        <v>44470</v>
      </c>
      <c r="F81" s="306">
        <f t="shared" si="28"/>
        <v>44501</v>
      </c>
      <c r="G81" s="306">
        <f t="shared" si="28"/>
        <v>44531</v>
      </c>
      <c r="H81" s="306">
        <f t="shared" si="28"/>
        <v>44562</v>
      </c>
      <c r="I81" s="306">
        <f t="shared" si="28"/>
        <v>44593</v>
      </c>
      <c r="J81" s="306">
        <f t="shared" si="28"/>
        <v>44621</v>
      </c>
      <c r="K81" s="306">
        <f t="shared" si="28"/>
        <v>44652</v>
      </c>
      <c r="L81" s="306">
        <f t="shared" si="28"/>
        <v>44682</v>
      </c>
      <c r="M81" s="306">
        <f t="shared" si="28"/>
        <v>44713</v>
      </c>
      <c r="N81" s="223"/>
    </row>
    <row r="82" spans="1:14" s="300" customFormat="1" ht="25.5">
      <c r="A82" s="90" t="s">
        <v>1</v>
      </c>
      <c r="B82" s="305" t="str">
        <f>"Month - "&amp;COLUMNS($B81:B81)&amp;", 
"&amp;TEXT(B81,"mmm yyyy")</f>
        <v>Month - 1, 
Jul 2021</v>
      </c>
      <c r="C82" s="305" t="str">
        <f>"Month - "&amp;COLUMNS($B81:C81)&amp;", 
"&amp;TEXT(C81,"mmm yyyy")</f>
        <v>Month - 2, 
Aug 2021</v>
      </c>
      <c r="D82" s="305" t="str">
        <f>"Month - "&amp;COLUMNS($B81:D81)&amp;", 
"&amp;TEXT(D81,"mmm yyyy")</f>
        <v>Month - 3, 
Sep 2021</v>
      </c>
      <c r="E82" s="305" t="str">
        <f>"Month - "&amp;COLUMNS($B81:E81)&amp;", 
"&amp;TEXT(E81,"mmm yyyy")</f>
        <v>Month - 4, 
Oct 2021</v>
      </c>
      <c r="F82" s="305" t="str">
        <f>"Month - "&amp;COLUMNS($B81:F81)&amp;", 
"&amp;TEXT(F81,"mmm yyyy")</f>
        <v>Month - 5, 
Nov 2021</v>
      </c>
      <c r="G82" s="305" t="str">
        <f>"Month - "&amp;COLUMNS($B81:G81)&amp;", 
"&amp;TEXT(G81,"mmm yyyy")</f>
        <v>Month - 6, 
Dec 2021</v>
      </c>
      <c r="H82" s="305" t="str">
        <f>"Month - "&amp;COLUMNS($B81:H81)&amp;", 
"&amp;TEXT(H81,"mmm yyyy")</f>
        <v>Month - 7, 
Jan 2022</v>
      </c>
      <c r="I82" s="305" t="str">
        <f>"Month - "&amp;COLUMNS($B81:I81)&amp;", 
"&amp;TEXT(I81,"mmm yyyy")</f>
        <v>Month - 8, 
Feb 2022</v>
      </c>
      <c r="J82" s="305" t="str">
        <f>"Month - "&amp;COLUMNS($B81:J81)&amp;", 
"&amp;TEXT(J81,"mmm yyyy")</f>
        <v>Month - 9, 
Mar 2022</v>
      </c>
      <c r="K82" s="305" t="str">
        <f>"Month - "&amp;COLUMNS($B81:K81)&amp;", 
"&amp;TEXT(K81,"mmm yyyy")</f>
        <v>Month - 10, 
Apr 2022</v>
      </c>
      <c r="L82" s="305" t="str">
        <f>"Month - "&amp;COLUMNS($B81:L81)&amp;", 
"&amp;TEXT(L81,"mmm yyyy")</f>
        <v>Month - 11, 
May 2022</v>
      </c>
      <c r="M82" s="305" t="str">
        <f>"Month - "&amp;COLUMNS($B81:M81)&amp;", 
"&amp;TEXT(M81,"mmm yyyy")</f>
        <v>Month - 12, 
Jun 2022</v>
      </c>
      <c r="N82" s="56" t="s">
        <v>7</v>
      </c>
    </row>
    <row r="83" spans="1:14" s="300" customFormat="1" ht="12.75">
      <c r="A83" s="57" t="s">
        <v>105</v>
      </c>
      <c r="B83" s="91">
        <f aca="true" t="shared" si="29" ref="B83:M83">B53</f>
        <v>0.0014467654179763922</v>
      </c>
      <c r="C83" s="59">
        <f t="shared" si="29"/>
        <v>0.0014467654179763922</v>
      </c>
      <c r="D83" s="59">
        <f t="shared" si="29"/>
        <v>0.0014467654179763922</v>
      </c>
      <c r="E83" s="59">
        <f t="shared" si="29"/>
        <v>0.0014467654179763922</v>
      </c>
      <c r="F83" s="59">
        <f t="shared" si="29"/>
        <v>0.0014467654179763922</v>
      </c>
      <c r="G83" s="59">
        <f t="shared" si="29"/>
        <v>0.0014467654179763922</v>
      </c>
      <c r="H83" s="59">
        <f t="shared" si="29"/>
        <v>0.0014467654179763922</v>
      </c>
      <c r="I83" s="59">
        <f t="shared" si="29"/>
        <v>0.0014467654179763922</v>
      </c>
      <c r="J83" s="59">
        <f t="shared" si="29"/>
        <v>0.0014467654179763922</v>
      </c>
      <c r="K83" s="59">
        <f t="shared" si="29"/>
        <v>0.0014467654179763922</v>
      </c>
      <c r="L83" s="59">
        <f t="shared" si="29"/>
        <v>0.0014467654179763922</v>
      </c>
      <c r="M83" s="59">
        <f t="shared" si="29"/>
        <v>0.0014467654179763922</v>
      </c>
      <c r="N83" s="92">
        <f>AVERAGE(B83:M83)</f>
        <v>0.0014467654179763922</v>
      </c>
    </row>
    <row r="84" spans="1:14" s="300" customFormat="1" ht="12.75">
      <c r="A84" s="78" t="s">
        <v>99</v>
      </c>
      <c r="B84" s="62">
        <f>M54*(1+B83)</f>
        <v>1942.4357119739768</v>
      </c>
      <c r="C84" s="63">
        <f>B84*(1+C83)</f>
        <v>1945.245960788703</v>
      </c>
      <c r="D84" s="63">
        <f aca="true" t="shared" si="30" ref="D84:M84">C84*(1+D83)</f>
        <v>1948.0602753742305</v>
      </c>
      <c r="E84" s="63">
        <f t="shared" si="30"/>
        <v>1950.8786616127754</v>
      </c>
      <c r="F84" s="63">
        <f t="shared" si="30"/>
        <v>1953.7011253950648</v>
      </c>
      <c r="G84" s="63">
        <f t="shared" si="30"/>
        <v>1956.5276726203479</v>
      </c>
      <c r="H84" s="63">
        <f t="shared" si="30"/>
        <v>1959.3583091964088</v>
      </c>
      <c r="I84" s="63">
        <f t="shared" si="30"/>
        <v>1962.1930410395787</v>
      </c>
      <c r="J84" s="63">
        <f t="shared" si="30"/>
        <v>1965.0318740747487</v>
      </c>
      <c r="K84" s="63">
        <f t="shared" si="30"/>
        <v>1967.8748142353813</v>
      </c>
      <c r="L84" s="63">
        <f t="shared" si="30"/>
        <v>1970.7218674635237</v>
      </c>
      <c r="M84" s="63">
        <f t="shared" si="30"/>
        <v>1973.5730397098198</v>
      </c>
      <c r="N84" s="65">
        <f>AVERAGE(B84:M84)</f>
        <v>1957.9668627903795</v>
      </c>
    </row>
    <row r="85" spans="1:14" s="300" customFormat="1" ht="13.5" thickBot="1">
      <c r="A85" s="93" t="s">
        <v>8</v>
      </c>
      <c r="B85" s="66">
        <f aca="true" t="shared" si="31" ref="B85:N85">$B$75</f>
        <v>0</v>
      </c>
      <c r="C85" s="67">
        <f t="shared" si="31"/>
        <v>0</v>
      </c>
      <c r="D85" s="67">
        <f t="shared" si="31"/>
        <v>0</v>
      </c>
      <c r="E85" s="67">
        <f t="shared" si="31"/>
        <v>0</v>
      </c>
      <c r="F85" s="67">
        <f t="shared" si="31"/>
        <v>0</v>
      </c>
      <c r="G85" s="67">
        <f t="shared" si="31"/>
        <v>0</v>
      </c>
      <c r="H85" s="67">
        <f t="shared" si="31"/>
        <v>0</v>
      </c>
      <c r="I85" s="67">
        <f t="shared" si="31"/>
        <v>0</v>
      </c>
      <c r="J85" s="67">
        <f t="shared" si="31"/>
        <v>0</v>
      </c>
      <c r="K85" s="67">
        <f t="shared" si="31"/>
        <v>0</v>
      </c>
      <c r="L85" s="67">
        <f t="shared" si="31"/>
        <v>0</v>
      </c>
      <c r="M85" s="67">
        <f t="shared" si="31"/>
        <v>0</v>
      </c>
      <c r="N85" s="69">
        <f t="shared" si="31"/>
        <v>0</v>
      </c>
    </row>
    <row r="86" spans="1:14" s="300" customFormat="1" ht="14.25" thickBot="1" thickTop="1">
      <c r="A86" s="94" t="s">
        <v>9</v>
      </c>
      <c r="B86" s="70">
        <f aca="true" t="shared" si="32" ref="B86:M86">B84*B85</f>
        <v>0</v>
      </c>
      <c r="C86" s="71">
        <f t="shared" si="32"/>
        <v>0</v>
      </c>
      <c r="D86" s="72">
        <f t="shared" si="32"/>
        <v>0</v>
      </c>
      <c r="E86" s="71">
        <f t="shared" si="32"/>
        <v>0</v>
      </c>
      <c r="F86" s="72">
        <f t="shared" si="32"/>
        <v>0</v>
      </c>
      <c r="G86" s="71">
        <f t="shared" si="32"/>
        <v>0</v>
      </c>
      <c r="H86" s="72">
        <f t="shared" si="32"/>
        <v>0</v>
      </c>
      <c r="I86" s="71">
        <f t="shared" si="32"/>
        <v>0</v>
      </c>
      <c r="J86" s="72">
        <f t="shared" si="32"/>
        <v>0</v>
      </c>
      <c r="K86" s="71">
        <f t="shared" si="32"/>
        <v>0</v>
      </c>
      <c r="L86" s="72">
        <f t="shared" si="32"/>
        <v>0</v>
      </c>
      <c r="M86" s="71">
        <f t="shared" si="32"/>
        <v>0</v>
      </c>
      <c r="N86" s="219">
        <f>SUM(B86:M86)</f>
        <v>0</v>
      </c>
    </row>
    <row r="87" spans="1:14" ht="15.75">
      <c r="A87" s="225"/>
      <c r="B87" s="88"/>
      <c r="C87" s="88"/>
      <c r="D87" s="88"/>
      <c r="E87" s="88"/>
      <c r="F87" s="88"/>
      <c r="G87" s="116"/>
      <c r="H87" s="88"/>
      <c r="I87" s="116"/>
      <c r="J87" s="117"/>
      <c r="K87" s="118"/>
      <c r="L87" s="119"/>
      <c r="M87" s="53"/>
      <c r="N87" s="226"/>
    </row>
    <row r="88" spans="1:14" s="300" customFormat="1" ht="12.75">
      <c r="A88" s="73" t="s">
        <v>108</v>
      </c>
      <c r="B88" s="74"/>
      <c r="C88" s="74"/>
      <c r="D88" s="74"/>
      <c r="E88" s="74"/>
      <c r="F88" s="74"/>
      <c r="G88" s="74"/>
      <c r="H88" s="74"/>
      <c r="I88" s="74"/>
      <c r="J88" s="74"/>
      <c r="K88" s="74"/>
      <c r="L88" s="74"/>
      <c r="M88" s="74"/>
      <c r="N88" s="226"/>
    </row>
    <row r="89" spans="1:14" s="300" customFormat="1" ht="13.5" thickBot="1">
      <c r="A89" s="75"/>
      <c r="B89" s="72"/>
      <c r="C89" s="72"/>
      <c r="D89" s="72"/>
      <c r="E89" s="72"/>
      <c r="F89" s="72"/>
      <c r="G89" s="72"/>
      <c r="H89" s="72"/>
      <c r="I89" s="72"/>
      <c r="J89" s="72"/>
      <c r="K89" s="72"/>
      <c r="L89" s="72"/>
      <c r="M89" s="72"/>
      <c r="N89" s="227"/>
    </row>
    <row r="90" spans="1:14" s="300" customFormat="1" ht="25.9" customHeight="1">
      <c r="A90" s="90" t="s">
        <v>1</v>
      </c>
      <c r="B90" s="305" t="str">
        <f>"Month - "&amp;COLUMNS($B89:B89)&amp;", 
"&amp;TEXT(B81,"mmm yyyy")</f>
        <v>Month - 1, 
Jul 2021</v>
      </c>
      <c r="C90" s="305" t="str">
        <f>"Month - "&amp;COLUMNS($B89:C89)&amp;", 
"&amp;TEXT(C81,"mmm yyyy")</f>
        <v>Month - 2, 
Aug 2021</v>
      </c>
      <c r="D90" s="305" t="str">
        <f>"Month - "&amp;COLUMNS($B89:D89)&amp;", 
"&amp;TEXT(D81,"mmm yyyy")</f>
        <v>Month - 3, 
Sep 2021</v>
      </c>
      <c r="E90" s="305" t="str">
        <f>"Month - "&amp;COLUMNS($B89:E89)&amp;", 
"&amp;TEXT(E81,"mmm yyyy")</f>
        <v>Month - 4, 
Oct 2021</v>
      </c>
      <c r="F90" s="305" t="str">
        <f>"Month - "&amp;COLUMNS($B89:F89)&amp;", 
"&amp;TEXT(F81,"mmm yyyy")</f>
        <v>Month - 5, 
Nov 2021</v>
      </c>
      <c r="G90" s="305" t="str">
        <f>"Month - "&amp;COLUMNS($B89:G89)&amp;", 
"&amp;TEXT(G81,"mmm yyyy")</f>
        <v>Month - 6, 
Dec 2021</v>
      </c>
      <c r="H90" s="305" t="str">
        <f>"Month - "&amp;COLUMNS($B89:H89)&amp;", 
"&amp;TEXT(H81,"mmm yyyy")</f>
        <v>Month - 7, 
Jan 2022</v>
      </c>
      <c r="I90" s="305" t="str">
        <f>"Month - "&amp;COLUMNS($B89:I89)&amp;", 
"&amp;TEXT(I81,"mmm yyyy")</f>
        <v>Month - 8, 
Feb 2022</v>
      </c>
      <c r="J90" s="305" t="str">
        <f>"Month - "&amp;COLUMNS($B89:J89)&amp;", 
"&amp;TEXT(J81,"mmm yyyy")</f>
        <v>Month - 9, 
Mar 2022</v>
      </c>
      <c r="K90" s="305" t="str">
        <f>"Month - "&amp;COLUMNS($B89:K89)&amp;", 
"&amp;TEXT(K81,"mmm yyyy")</f>
        <v>Month - 10, 
Apr 2022</v>
      </c>
      <c r="L90" s="305" t="str">
        <f>"Month - "&amp;COLUMNS($B89:L89)&amp;", 
"&amp;TEXT(L81,"mmm yyyy")</f>
        <v>Month - 11, 
May 2022</v>
      </c>
      <c r="M90" s="305" t="str">
        <f>"Month - "&amp;COLUMNS($B89:M89)&amp;", 
"&amp;TEXT(M81,"mmm yyyy")</f>
        <v>Month - 12, 
Jun 2022</v>
      </c>
      <c r="N90" s="56" t="s">
        <v>10</v>
      </c>
    </row>
    <row r="91" spans="1:14" s="300" customFormat="1" ht="14.1" customHeight="1">
      <c r="A91" s="85" t="s">
        <v>107</v>
      </c>
      <c r="B91" s="302"/>
      <c r="C91" s="303"/>
      <c r="D91" s="303"/>
      <c r="E91" s="303"/>
      <c r="F91" s="303"/>
      <c r="G91" s="303"/>
      <c r="H91" s="303"/>
      <c r="I91" s="303"/>
      <c r="J91" s="304"/>
      <c r="K91" s="303"/>
      <c r="L91" s="303"/>
      <c r="M91" s="303"/>
      <c r="N91" s="87" t="str">
        <f>_xlfn.IFERROR(AVERAGE(B91:M91),"")</f>
        <v/>
      </c>
    </row>
    <row r="92" spans="1:14" s="300" customFormat="1" ht="13.5" thickBot="1">
      <c r="A92" s="229" t="s">
        <v>100</v>
      </c>
      <c r="B92" s="230">
        <f>B84*B$91</f>
        <v>0</v>
      </c>
      <c r="C92" s="231">
        <f aca="true" t="shared" si="33" ref="C92:M92">C84*C$91</f>
        <v>0</v>
      </c>
      <c r="D92" s="231">
        <f t="shared" si="33"/>
        <v>0</v>
      </c>
      <c r="E92" s="231">
        <f t="shared" si="33"/>
        <v>0</v>
      </c>
      <c r="F92" s="231">
        <f t="shared" si="33"/>
        <v>0</v>
      </c>
      <c r="G92" s="231">
        <f t="shared" si="33"/>
        <v>0</v>
      </c>
      <c r="H92" s="231">
        <f t="shared" si="33"/>
        <v>0</v>
      </c>
      <c r="I92" s="231">
        <f t="shared" si="33"/>
        <v>0</v>
      </c>
      <c r="J92" s="231">
        <f t="shared" si="33"/>
        <v>0</v>
      </c>
      <c r="K92" s="231">
        <f t="shared" si="33"/>
        <v>0</v>
      </c>
      <c r="L92" s="231">
        <f t="shared" si="33"/>
        <v>0</v>
      </c>
      <c r="M92" s="231">
        <f t="shared" si="33"/>
        <v>0</v>
      </c>
      <c r="N92" s="232">
        <f>AVERAGE(B92:M92)</f>
        <v>0</v>
      </c>
    </row>
    <row r="93" spans="1:14" s="300" customFormat="1" ht="12.75">
      <c r="A93" s="77" t="s">
        <v>106</v>
      </c>
      <c r="B93" s="301"/>
      <c r="C93" s="301"/>
      <c r="D93" s="301"/>
      <c r="E93" s="301"/>
      <c r="F93" s="301"/>
      <c r="G93" s="301"/>
      <c r="H93" s="301"/>
      <c r="I93" s="301"/>
      <c r="J93" s="301"/>
      <c r="K93" s="301"/>
      <c r="L93" s="301"/>
      <c r="M93" s="301"/>
      <c r="N93" s="120">
        <f aca="true" t="shared" si="34" ref="N93">SUM(B93:M93)</f>
        <v>0</v>
      </c>
    </row>
    <row r="94" spans="1:14" s="300" customFormat="1" ht="12.75">
      <c r="A94" s="79" t="s">
        <v>101</v>
      </c>
      <c r="B94" s="203"/>
      <c r="C94" s="204"/>
      <c r="D94" s="205"/>
      <c r="E94" s="204"/>
      <c r="F94" s="205"/>
      <c r="G94" s="204"/>
      <c r="H94" s="205"/>
      <c r="I94" s="204"/>
      <c r="J94" s="205"/>
      <c r="K94" s="204"/>
      <c r="L94" s="205"/>
      <c r="M94" s="204"/>
      <c r="N94" s="120">
        <f>SUM(B94:M94)</f>
        <v>0</v>
      </c>
    </row>
    <row r="95" spans="1:14" s="300" customFormat="1" ht="13.5" thickBot="1">
      <c r="A95" s="195" t="s">
        <v>344</v>
      </c>
      <c r="B95" s="203"/>
      <c r="C95" s="204"/>
      <c r="D95" s="205"/>
      <c r="E95" s="204"/>
      <c r="F95" s="205"/>
      <c r="G95" s="204"/>
      <c r="H95" s="205"/>
      <c r="I95" s="204"/>
      <c r="J95" s="205"/>
      <c r="K95" s="204"/>
      <c r="L95" s="205"/>
      <c r="M95" s="204"/>
      <c r="N95" s="120">
        <f>SUM(B95:M95)</f>
        <v>0</v>
      </c>
    </row>
    <row r="96" spans="1:16" s="300" customFormat="1" ht="13.5" thickTop="1">
      <c r="A96" s="76" t="s">
        <v>102</v>
      </c>
      <c r="B96" s="81">
        <f aca="true" t="shared" si="35" ref="B96:N96">SUM(B93:B95)</f>
        <v>0</v>
      </c>
      <c r="C96" s="82">
        <f t="shared" si="35"/>
        <v>0</v>
      </c>
      <c r="D96" s="83">
        <f t="shared" si="35"/>
        <v>0</v>
      </c>
      <c r="E96" s="82">
        <f t="shared" si="35"/>
        <v>0</v>
      </c>
      <c r="F96" s="83">
        <f t="shared" si="35"/>
        <v>0</v>
      </c>
      <c r="G96" s="82">
        <f t="shared" si="35"/>
        <v>0</v>
      </c>
      <c r="H96" s="83">
        <f t="shared" si="35"/>
        <v>0</v>
      </c>
      <c r="I96" s="82">
        <f t="shared" si="35"/>
        <v>0</v>
      </c>
      <c r="J96" s="83">
        <f t="shared" si="35"/>
        <v>0</v>
      </c>
      <c r="K96" s="82">
        <f t="shared" si="35"/>
        <v>0</v>
      </c>
      <c r="L96" s="83">
        <f t="shared" si="35"/>
        <v>0</v>
      </c>
      <c r="M96" s="82">
        <f t="shared" si="35"/>
        <v>0</v>
      </c>
      <c r="N96" s="84">
        <f t="shared" si="35"/>
        <v>0</v>
      </c>
      <c r="P96" s="300" t="s">
        <v>1</v>
      </c>
    </row>
    <row r="97" spans="1:14" s="300" customFormat="1" ht="13.5" thickBot="1">
      <c r="A97" s="314" t="s">
        <v>11</v>
      </c>
      <c r="B97" s="315" t="str">
        <f aca="true" t="shared" si="36" ref="B97:N97">IF(B92=0,"",B96/B92)</f>
        <v/>
      </c>
      <c r="C97" s="316" t="str">
        <f t="shared" si="36"/>
        <v/>
      </c>
      <c r="D97" s="317" t="str">
        <f t="shared" si="36"/>
        <v/>
      </c>
      <c r="E97" s="316" t="str">
        <f t="shared" si="36"/>
        <v/>
      </c>
      <c r="F97" s="317" t="str">
        <f t="shared" si="36"/>
        <v/>
      </c>
      <c r="G97" s="316" t="str">
        <f t="shared" si="36"/>
        <v/>
      </c>
      <c r="H97" s="317" t="str">
        <f t="shared" si="36"/>
        <v/>
      </c>
      <c r="I97" s="316" t="str">
        <f t="shared" si="36"/>
        <v/>
      </c>
      <c r="J97" s="317" t="str">
        <f t="shared" si="36"/>
        <v/>
      </c>
      <c r="K97" s="316" t="str">
        <f t="shared" si="36"/>
        <v/>
      </c>
      <c r="L97" s="317" t="str">
        <f t="shared" si="36"/>
        <v/>
      </c>
      <c r="M97" s="316" t="str">
        <f t="shared" si="36"/>
        <v/>
      </c>
      <c r="N97" s="318" t="str">
        <f t="shared" si="36"/>
        <v/>
      </c>
    </row>
    <row r="98" spans="1:14" s="300" customFormat="1" ht="13.5" thickTop="1">
      <c r="A98" s="78" t="s">
        <v>109</v>
      </c>
      <c r="B98" s="310" t="str">
        <f aca="true" t="shared" si="37" ref="B98:N98">IF(B$96=0,"",B93/B$96)</f>
        <v/>
      </c>
      <c r="C98" s="311" t="str">
        <f t="shared" si="37"/>
        <v/>
      </c>
      <c r="D98" s="312" t="str">
        <f t="shared" si="37"/>
        <v/>
      </c>
      <c r="E98" s="311" t="str">
        <f t="shared" si="37"/>
        <v/>
      </c>
      <c r="F98" s="312" t="str">
        <f t="shared" si="37"/>
        <v/>
      </c>
      <c r="G98" s="311" t="str">
        <f t="shared" si="37"/>
        <v/>
      </c>
      <c r="H98" s="312" t="str">
        <f t="shared" si="37"/>
        <v/>
      </c>
      <c r="I98" s="311" t="str">
        <f t="shared" si="37"/>
        <v/>
      </c>
      <c r="J98" s="312" t="str">
        <f t="shared" si="37"/>
        <v/>
      </c>
      <c r="K98" s="311" t="str">
        <f t="shared" si="37"/>
        <v/>
      </c>
      <c r="L98" s="312" t="str">
        <f t="shared" si="37"/>
        <v/>
      </c>
      <c r="M98" s="311" t="str">
        <f t="shared" si="37"/>
        <v/>
      </c>
      <c r="N98" s="313" t="str">
        <f t="shared" si="37"/>
        <v/>
      </c>
    </row>
    <row r="99" spans="1:14" s="300" customFormat="1" ht="12.75">
      <c r="A99" s="79" t="s">
        <v>103</v>
      </c>
      <c r="B99" s="58" t="str">
        <f aca="true" t="shared" si="38" ref="B99:N99">IF(B$96=0,"",B94/B$96)</f>
        <v/>
      </c>
      <c r="C99" s="59" t="str">
        <f t="shared" si="38"/>
        <v/>
      </c>
      <c r="D99" s="60" t="str">
        <f t="shared" si="38"/>
        <v/>
      </c>
      <c r="E99" s="59" t="str">
        <f t="shared" si="38"/>
        <v/>
      </c>
      <c r="F99" s="60" t="str">
        <f t="shared" si="38"/>
        <v/>
      </c>
      <c r="G99" s="59" t="str">
        <f t="shared" si="38"/>
        <v/>
      </c>
      <c r="H99" s="60" t="str">
        <f t="shared" si="38"/>
        <v/>
      </c>
      <c r="I99" s="59" t="str">
        <f t="shared" si="38"/>
        <v/>
      </c>
      <c r="J99" s="60" t="str">
        <f t="shared" si="38"/>
        <v/>
      </c>
      <c r="K99" s="59" t="str">
        <f t="shared" si="38"/>
        <v/>
      </c>
      <c r="L99" s="60" t="str">
        <f t="shared" si="38"/>
        <v/>
      </c>
      <c r="M99" s="59" t="str">
        <f t="shared" si="38"/>
        <v/>
      </c>
      <c r="N99" s="61" t="str">
        <f t="shared" si="38"/>
        <v/>
      </c>
    </row>
    <row r="100" spans="1:14" s="300" customFormat="1" ht="12.75">
      <c r="A100" s="79" t="s">
        <v>345</v>
      </c>
      <c r="B100" s="340" t="str">
        <f aca="true" t="shared" si="39" ref="B100:N100">IF(B$96=0,"",B95/B$96)</f>
        <v/>
      </c>
      <c r="C100" s="342" t="str">
        <f t="shared" si="39"/>
        <v/>
      </c>
      <c r="D100" s="343" t="str">
        <f t="shared" si="39"/>
        <v/>
      </c>
      <c r="E100" s="342" t="str">
        <f t="shared" si="39"/>
        <v/>
      </c>
      <c r="F100" s="343" t="str">
        <f t="shared" si="39"/>
        <v/>
      </c>
      <c r="G100" s="342" t="str">
        <f t="shared" si="39"/>
        <v/>
      </c>
      <c r="H100" s="343" t="str">
        <f t="shared" si="39"/>
        <v/>
      </c>
      <c r="I100" s="342" t="str">
        <f t="shared" si="39"/>
        <v/>
      </c>
      <c r="J100" s="343" t="str">
        <f t="shared" si="39"/>
        <v/>
      </c>
      <c r="K100" s="342" t="str">
        <f t="shared" si="39"/>
        <v/>
      </c>
      <c r="L100" s="343" t="str">
        <f t="shared" si="39"/>
        <v/>
      </c>
      <c r="M100" s="342" t="str">
        <f t="shared" si="39"/>
        <v/>
      </c>
      <c r="N100" s="344" t="str">
        <f t="shared" si="39"/>
        <v/>
      </c>
    </row>
    <row r="101" spans="1:14" s="300" customFormat="1" ht="13.5" thickBot="1">
      <c r="A101" s="199" t="s">
        <v>220</v>
      </c>
      <c r="B101" s="345">
        <f>SUMPRODUCT(B93:B95,B78:B80)</f>
        <v>0</v>
      </c>
      <c r="C101" s="346">
        <f>SUMPRODUCT(C93:C95,B78:B80)</f>
        <v>0</v>
      </c>
      <c r="D101" s="346">
        <f>SUMPRODUCT(D93:D95,B78:B80)</f>
        <v>0</v>
      </c>
      <c r="E101" s="346">
        <f>SUMPRODUCT(E93:E95,B78:B80)</f>
        <v>0</v>
      </c>
      <c r="F101" s="346">
        <f>SUMPRODUCT(F93:F95,B78:B80)</f>
        <v>0</v>
      </c>
      <c r="G101" s="346">
        <f>SUMPRODUCT(G93:G95,B78:B80)</f>
        <v>0</v>
      </c>
      <c r="H101" s="346">
        <f>SUMPRODUCT(H93:H95,B78:B80)</f>
        <v>0</v>
      </c>
      <c r="I101" s="346">
        <f>SUMPRODUCT(I93:I95,B78:B80)</f>
        <v>0</v>
      </c>
      <c r="J101" s="346">
        <f>SUMPRODUCT(J93:J95,B78:B80)</f>
        <v>0</v>
      </c>
      <c r="K101" s="346">
        <f>SUMPRODUCT(K93:K95,B78:B80)</f>
        <v>0</v>
      </c>
      <c r="L101" s="346">
        <f>SUMPRODUCT(L93:L95,B78:B80)</f>
        <v>0</v>
      </c>
      <c r="M101" s="346">
        <f>SUMPRODUCT(M93:M95,B78:B80)</f>
        <v>0</v>
      </c>
      <c r="N101" s="347">
        <f>SUM(B101:M101)</f>
        <v>0</v>
      </c>
    </row>
    <row r="102" spans="1:14" s="300" customFormat="1" ht="39.95" customHeight="1" thickBot="1">
      <c r="A102" s="88"/>
      <c r="B102" s="89"/>
      <c r="C102" s="89"/>
      <c r="D102" s="89"/>
      <c r="E102" s="89"/>
      <c r="F102" s="89"/>
      <c r="G102" s="89"/>
      <c r="H102" s="89"/>
      <c r="I102" s="89"/>
      <c r="J102" s="89"/>
      <c r="K102" s="89"/>
      <c r="L102" s="89"/>
      <c r="M102" s="89"/>
      <c r="N102" s="89"/>
    </row>
    <row r="103" spans="1:14" s="300" customFormat="1" ht="15.75">
      <c r="A103" s="220" t="s">
        <v>232</v>
      </c>
      <c r="B103" s="221"/>
      <c r="C103" s="221"/>
      <c r="D103" s="221"/>
      <c r="E103" s="221"/>
      <c r="F103" s="221"/>
      <c r="G103" s="221"/>
      <c r="H103" s="221"/>
      <c r="I103" s="221"/>
      <c r="J103" s="221"/>
      <c r="K103" s="221"/>
      <c r="L103" s="221"/>
      <c r="M103" s="221"/>
      <c r="N103" s="222"/>
    </row>
    <row r="104" spans="1:14" s="300" customFormat="1" ht="13.5" thickBot="1">
      <c r="A104" s="265" t="s">
        <v>320</v>
      </c>
      <c r="B104" s="54"/>
      <c r="C104" s="54"/>
      <c r="D104" s="54"/>
      <c r="E104" s="54"/>
      <c r="F104" s="54"/>
      <c r="G104" s="54"/>
      <c r="H104" s="54"/>
      <c r="I104" s="54"/>
      <c r="J104" s="54"/>
      <c r="K104" s="54"/>
      <c r="L104" s="54"/>
      <c r="M104" s="54"/>
      <c r="N104" s="223"/>
    </row>
    <row r="105" spans="1:14" s="300" customFormat="1" ht="16.5" thickBot="1">
      <c r="A105" s="55" t="s">
        <v>5</v>
      </c>
      <c r="B105" s="115">
        <f>'J-Cost_West'!G185/SUM($B$114:$M$114)</f>
        <v>0</v>
      </c>
      <c r="C105" s="54"/>
      <c r="D105" s="54" t="s">
        <v>1</v>
      </c>
      <c r="E105" s="54"/>
      <c r="F105" s="54"/>
      <c r="G105" s="54"/>
      <c r="H105" s="54"/>
      <c r="I105" s="54"/>
      <c r="J105" s="54"/>
      <c r="K105" s="54"/>
      <c r="L105" s="54"/>
      <c r="M105" s="54"/>
      <c r="N105" s="223"/>
    </row>
    <row r="106" spans="1:14" s="300" customFormat="1" ht="15.75">
      <c r="A106" s="55"/>
      <c r="B106" s="53"/>
      <c r="C106" s="54"/>
      <c r="D106" s="54"/>
      <c r="E106" s="54"/>
      <c r="F106" s="54"/>
      <c r="G106" s="54"/>
      <c r="H106" s="54"/>
      <c r="I106" s="54"/>
      <c r="J106" s="54"/>
      <c r="K106" s="54"/>
      <c r="L106" s="54"/>
      <c r="M106" s="54"/>
      <c r="N106" s="223"/>
    </row>
    <row r="107" spans="1:14" s="300" customFormat="1" ht="16.5" thickBot="1">
      <c r="A107" s="52" t="s">
        <v>110</v>
      </c>
      <c r="B107" s="53"/>
      <c r="C107" s="54"/>
      <c r="D107" s="54"/>
      <c r="E107" s="54"/>
      <c r="F107" s="54"/>
      <c r="G107" s="54"/>
      <c r="H107" s="54"/>
      <c r="I107" s="54"/>
      <c r="J107" s="54"/>
      <c r="K107" s="54"/>
      <c r="L107" s="54"/>
      <c r="M107" s="54"/>
      <c r="N107" s="223"/>
    </row>
    <row r="108" spans="1:14" s="300" customFormat="1" ht="13.5" thickBot="1">
      <c r="A108" s="55" t="s">
        <v>98</v>
      </c>
      <c r="B108" s="206">
        <v>0</v>
      </c>
      <c r="C108" s="54"/>
      <c r="D108" s="54"/>
      <c r="E108" s="54"/>
      <c r="F108" s="54"/>
      <c r="G108" s="54"/>
      <c r="H108" s="54"/>
      <c r="I108" s="54"/>
      <c r="J108" s="54"/>
      <c r="K108" s="54"/>
      <c r="L108" s="54"/>
      <c r="M108" s="54"/>
      <c r="N108" s="223"/>
    </row>
    <row r="109" spans="1:14" s="300" customFormat="1" ht="13.5" thickBot="1">
      <c r="A109" s="55" t="s">
        <v>112</v>
      </c>
      <c r="B109" s="206">
        <v>0</v>
      </c>
      <c r="C109" s="54"/>
      <c r="D109" s="54"/>
      <c r="E109" s="54"/>
      <c r="F109" s="54"/>
      <c r="G109" s="54"/>
      <c r="H109" s="54"/>
      <c r="I109" s="54"/>
      <c r="J109" s="54"/>
      <c r="K109" s="54"/>
      <c r="L109" s="54"/>
      <c r="M109" s="54"/>
      <c r="N109" s="223"/>
    </row>
    <row r="110" spans="1:14" s="300" customFormat="1" ht="13.5" thickBot="1">
      <c r="A110" s="55" t="s">
        <v>346</v>
      </c>
      <c r="B110" s="207">
        <v>0</v>
      </c>
      <c r="C110" s="54"/>
      <c r="D110" s="54"/>
      <c r="E110" s="54"/>
      <c r="F110" s="54"/>
      <c r="G110" s="54"/>
      <c r="H110" s="54"/>
      <c r="I110" s="54"/>
      <c r="J110" s="54"/>
      <c r="K110" s="54"/>
      <c r="L110" s="54"/>
      <c r="M110" s="54"/>
      <c r="N110" s="223"/>
    </row>
    <row r="111" spans="1:14" s="300" customFormat="1" ht="13.5" thickBot="1">
      <c r="A111" s="224"/>
      <c r="B111" s="306">
        <v>44743</v>
      </c>
      <c r="C111" s="306">
        <f>EOMONTH(B111,0)+1</f>
        <v>44774</v>
      </c>
      <c r="D111" s="306">
        <f aca="true" t="shared" si="40" ref="D111:M111">EOMONTH(C111,0)+1</f>
        <v>44805</v>
      </c>
      <c r="E111" s="306">
        <f t="shared" si="40"/>
        <v>44835</v>
      </c>
      <c r="F111" s="306">
        <f t="shared" si="40"/>
        <v>44866</v>
      </c>
      <c r="G111" s="306">
        <f t="shared" si="40"/>
        <v>44896</v>
      </c>
      <c r="H111" s="306">
        <f t="shared" si="40"/>
        <v>44927</v>
      </c>
      <c r="I111" s="306">
        <f t="shared" si="40"/>
        <v>44958</v>
      </c>
      <c r="J111" s="306">
        <f t="shared" si="40"/>
        <v>44986</v>
      </c>
      <c r="K111" s="306">
        <f t="shared" si="40"/>
        <v>45017</v>
      </c>
      <c r="L111" s="306">
        <f t="shared" si="40"/>
        <v>45047</v>
      </c>
      <c r="M111" s="306">
        <f t="shared" si="40"/>
        <v>45078</v>
      </c>
      <c r="N111" s="223"/>
    </row>
    <row r="112" spans="1:14" s="300" customFormat="1" ht="25.5">
      <c r="A112" s="90" t="s">
        <v>1</v>
      </c>
      <c r="B112" s="305" t="str">
        <f>"Month - "&amp;COLUMNS($B111:B111)&amp;", 
"&amp;TEXT(B111,"mmm yyyy")</f>
        <v>Month - 1, 
Jul 2022</v>
      </c>
      <c r="C112" s="305" t="str">
        <f>"Month - "&amp;COLUMNS($B111:C111)&amp;", 
"&amp;TEXT(C111,"mmm yyyy")</f>
        <v>Month - 2, 
Aug 2022</v>
      </c>
      <c r="D112" s="305" t="str">
        <f>"Month - "&amp;COLUMNS($B111:D111)&amp;", 
"&amp;TEXT(D111,"mmm yyyy")</f>
        <v>Month - 3, 
Sep 2022</v>
      </c>
      <c r="E112" s="305" t="str">
        <f>"Month - "&amp;COLUMNS($B111:E111)&amp;", 
"&amp;TEXT(E111,"mmm yyyy")</f>
        <v>Month - 4, 
Oct 2022</v>
      </c>
      <c r="F112" s="305" t="str">
        <f>"Month - "&amp;COLUMNS($B111:F111)&amp;", 
"&amp;TEXT(F111,"mmm yyyy")</f>
        <v>Month - 5, 
Nov 2022</v>
      </c>
      <c r="G112" s="305" t="str">
        <f>"Month - "&amp;COLUMNS($B111:G111)&amp;", 
"&amp;TEXT(G111,"mmm yyyy")</f>
        <v>Month - 6, 
Dec 2022</v>
      </c>
      <c r="H112" s="305" t="str">
        <f>"Month - "&amp;COLUMNS($B111:H111)&amp;", 
"&amp;TEXT(H111,"mmm yyyy")</f>
        <v>Month - 7, 
Jan 2023</v>
      </c>
      <c r="I112" s="305" t="str">
        <f>"Month - "&amp;COLUMNS($B111:I111)&amp;", 
"&amp;TEXT(I111,"mmm yyyy")</f>
        <v>Month - 8, 
Feb 2023</v>
      </c>
      <c r="J112" s="305" t="str">
        <f>"Month - "&amp;COLUMNS($B111:J111)&amp;", 
"&amp;TEXT(J111,"mmm yyyy")</f>
        <v>Month - 9, 
Mar 2023</v>
      </c>
      <c r="K112" s="305" t="str">
        <f>"Month - "&amp;COLUMNS($B111:K111)&amp;", 
"&amp;TEXT(K111,"mmm yyyy")</f>
        <v>Month - 10, 
Apr 2023</v>
      </c>
      <c r="L112" s="305" t="str">
        <f>"Month - "&amp;COLUMNS($B111:L111)&amp;", 
"&amp;TEXT(L111,"mmm yyyy")</f>
        <v>Month - 11, 
May 2023</v>
      </c>
      <c r="M112" s="305" t="str">
        <f>"Month - "&amp;COLUMNS($B111:M111)&amp;", 
"&amp;TEXT(M111,"mmm yyyy")</f>
        <v>Month - 12, 
Jun 2023</v>
      </c>
      <c r="N112" s="56" t="s">
        <v>7</v>
      </c>
    </row>
    <row r="113" spans="1:14" s="300" customFormat="1" ht="12.75">
      <c r="A113" s="57" t="s">
        <v>105</v>
      </c>
      <c r="B113" s="91">
        <f aca="true" t="shared" si="41" ref="B113:M113">B83</f>
        <v>0.0014467654179763922</v>
      </c>
      <c r="C113" s="59">
        <f t="shared" si="41"/>
        <v>0.0014467654179763922</v>
      </c>
      <c r="D113" s="59">
        <f t="shared" si="41"/>
        <v>0.0014467654179763922</v>
      </c>
      <c r="E113" s="59">
        <f t="shared" si="41"/>
        <v>0.0014467654179763922</v>
      </c>
      <c r="F113" s="59">
        <f t="shared" si="41"/>
        <v>0.0014467654179763922</v>
      </c>
      <c r="G113" s="59">
        <f t="shared" si="41"/>
        <v>0.0014467654179763922</v>
      </c>
      <c r="H113" s="59">
        <f t="shared" si="41"/>
        <v>0.0014467654179763922</v>
      </c>
      <c r="I113" s="59">
        <f t="shared" si="41"/>
        <v>0.0014467654179763922</v>
      </c>
      <c r="J113" s="59">
        <f t="shared" si="41"/>
        <v>0.0014467654179763922</v>
      </c>
      <c r="K113" s="59">
        <f t="shared" si="41"/>
        <v>0.0014467654179763922</v>
      </c>
      <c r="L113" s="59">
        <f t="shared" si="41"/>
        <v>0.0014467654179763922</v>
      </c>
      <c r="M113" s="59">
        <f t="shared" si="41"/>
        <v>0.0014467654179763922</v>
      </c>
      <c r="N113" s="92">
        <f>AVERAGE(B113:M113)</f>
        <v>0.0014467654179763922</v>
      </c>
    </row>
    <row r="114" spans="1:14" s="300" customFormat="1" ht="12.75">
      <c r="A114" s="78" t="s">
        <v>99</v>
      </c>
      <c r="B114" s="62">
        <f>M84*(1+B113)</f>
        <v>1976.4283369335226</v>
      </c>
      <c r="C114" s="63">
        <f>B114*(1+C113)</f>
        <v>1979.2877651025067</v>
      </c>
      <c r="D114" s="63">
        <f aca="true" t="shared" si="42" ref="D114:M114">C114*(1+D113)</f>
        <v>1982.1513301932807</v>
      </c>
      <c r="E114" s="63">
        <f t="shared" si="42"/>
        <v>1985.0190381910002</v>
      </c>
      <c r="F114" s="63">
        <f t="shared" si="42"/>
        <v>1987.8908950894797</v>
      </c>
      <c r="G114" s="63">
        <f t="shared" si="42"/>
        <v>1990.7669068912053</v>
      </c>
      <c r="H114" s="63">
        <f t="shared" si="42"/>
        <v>1993.6470796073472</v>
      </c>
      <c r="I114" s="63">
        <f t="shared" si="42"/>
        <v>1996.5314192577728</v>
      </c>
      <c r="J114" s="63">
        <f t="shared" si="42"/>
        <v>1999.4199318710582</v>
      </c>
      <c r="K114" s="63">
        <f t="shared" si="42"/>
        <v>2002.312623484502</v>
      </c>
      <c r="L114" s="63">
        <f t="shared" si="42"/>
        <v>2005.2095001441369</v>
      </c>
      <c r="M114" s="63">
        <f t="shared" si="42"/>
        <v>2008.1105679047432</v>
      </c>
      <c r="N114" s="65">
        <f>AVERAGE(B114:M114)</f>
        <v>1992.231282889213</v>
      </c>
    </row>
    <row r="115" spans="1:14" s="300" customFormat="1" ht="13.5" thickBot="1">
      <c r="A115" s="93" t="s">
        <v>8</v>
      </c>
      <c r="B115" s="95">
        <f>$B$105</f>
        <v>0</v>
      </c>
      <c r="C115" s="67">
        <f aca="true" t="shared" si="43" ref="C115:M115">$B$105</f>
        <v>0</v>
      </c>
      <c r="D115" s="67">
        <f t="shared" si="43"/>
        <v>0</v>
      </c>
      <c r="E115" s="67">
        <f t="shared" si="43"/>
        <v>0</v>
      </c>
      <c r="F115" s="67">
        <f t="shared" si="43"/>
        <v>0</v>
      </c>
      <c r="G115" s="67">
        <f t="shared" si="43"/>
        <v>0</v>
      </c>
      <c r="H115" s="67">
        <f t="shared" si="43"/>
        <v>0</v>
      </c>
      <c r="I115" s="67">
        <f t="shared" si="43"/>
        <v>0</v>
      </c>
      <c r="J115" s="67">
        <f t="shared" si="43"/>
        <v>0</v>
      </c>
      <c r="K115" s="67">
        <f t="shared" si="43"/>
        <v>0</v>
      </c>
      <c r="L115" s="67">
        <f t="shared" si="43"/>
        <v>0</v>
      </c>
      <c r="M115" s="68">
        <f t="shared" si="43"/>
        <v>0</v>
      </c>
      <c r="N115" s="69">
        <f>$B$75</f>
        <v>0</v>
      </c>
    </row>
    <row r="116" spans="1:14" s="300" customFormat="1" ht="14.25" thickBot="1" thickTop="1">
      <c r="A116" s="94" t="s">
        <v>9</v>
      </c>
      <c r="B116" s="70">
        <f aca="true" t="shared" si="44" ref="B116:M116">B114*B115</f>
        <v>0</v>
      </c>
      <c r="C116" s="71">
        <f t="shared" si="44"/>
        <v>0</v>
      </c>
      <c r="D116" s="72">
        <f t="shared" si="44"/>
        <v>0</v>
      </c>
      <c r="E116" s="71">
        <f t="shared" si="44"/>
        <v>0</v>
      </c>
      <c r="F116" s="72">
        <f t="shared" si="44"/>
        <v>0</v>
      </c>
      <c r="G116" s="71">
        <f t="shared" si="44"/>
        <v>0</v>
      </c>
      <c r="H116" s="72">
        <f t="shared" si="44"/>
        <v>0</v>
      </c>
      <c r="I116" s="71">
        <f t="shared" si="44"/>
        <v>0</v>
      </c>
      <c r="J116" s="72">
        <f t="shared" si="44"/>
        <v>0</v>
      </c>
      <c r="K116" s="71">
        <f t="shared" si="44"/>
        <v>0</v>
      </c>
      <c r="L116" s="72">
        <f t="shared" si="44"/>
        <v>0</v>
      </c>
      <c r="M116" s="71">
        <f t="shared" si="44"/>
        <v>0</v>
      </c>
      <c r="N116" s="219">
        <f>SUM(B116:M116)</f>
        <v>0</v>
      </c>
    </row>
    <row r="117" spans="1:14" ht="15.75">
      <c r="A117" s="225"/>
      <c r="B117" s="88"/>
      <c r="C117" s="88"/>
      <c r="D117" s="88"/>
      <c r="E117" s="88"/>
      <c r="F117" s="88"/>
      <c r="G117" s="116"/>
      <c r="H117" s="88"/>
      <c r="I117" s="116"/>
      <c r="J117" s="117"/>
      <c r="K117" s="118"/>
      <c r="L117" s="119"/>
      <c r="M117" s="53"/>
      <c r="N117" s="226"/>
    </row>
    <row r="118" spans="1:14" s="300" customFormat="1" ht="12.75">
      <c r="A118" s="73" t="s">
        <v>111</v>
      </c>
      <c r="B118" s="74"/>
      <c r="C118" s="74"/>
      <c r="D118" s="74"/>
      <c r="E118" s="74"/>
      <c r="F118" s="74"/>
      <c r="G118" s="74"/>
      <c r="H118" s="74"/>
      <c r="I118" s="74"/>
      <c r="J118" s="74"/>
      <c r="K118" s="74"/>
      <c r="L118" s="74"/>
      <c r="M118" s="74"/>
      <c r="N118" s="226"/>
    </row>
    <row r="119" spans="1:14" s="300" customFormat="1" ht="13.5" thickBot="1">
      <c r="A119" s="75"/>
      <c r="B119" s="72"/>
      <c r="C119" s="72"/>
      <c r="D119" s="72"/>
      <c r="E119" s="72"/>
      <c r="F119" s="72"/>
      <c r="G119" s="72"/>
      <c r="H119" s="72"/>
      <c r="I119" s="72"/>
      <c r="J119" s="72"/>
      <c r="K119" s="72"/>
      <c r="L119" s="72"/>
      <c r="M119" s="72"/>
      <c r="N119" s="227"/>
    </row>
    <row r="120" spans="1:14" s="300" customFormat="1" ht="25.9" customHeight="1">
      <c r="A120" s="90" t="s">
        <v>1</v>
      </c>
      <c r="B120" s="305" t="str">
        <f>"Month - "&amp;COLUMNS($B119:B119)&amp;", 
"&amp;TEXT(B111,"mmm yyyy")</f>
        <v>Month - 1, 
Jul 2022</v>
      </c>
      <c r="C120" s="305" t="str">
        <f>"Month - "&amp;COLUMNS($B119:C119)&amp;", 
"&amp;TEXT(C111,"mmm yyyy")</f>
        <v>Month - 2, 
Aug 2022</v>
      </c>
      <c r="D120" s="305" t="str">
        <f>"Month - "&amp;COLUMNS($B119:D119)&amp;", 
"&amp;TEXT(D111,"mmm yyyy")</f>
        <v>Month - 3, 
Sep 2022</v>
      </c>
      <c r="E120" s="305" t="str">
        <f>"Month - "&amp;COLUMNS($B119:E119)&amp;", 
"&amp;TEXT(E111,"mmm yyyy")</f>
        <v>Month - 4, 
Oct 2022</v>
      </c>
      <c r="F120" s="305" t="str">
        <f>"Month - "&amp;COLUMNS($B119:F119)&amp;", 
"&amp;TEXT(F111,"mmm yyyy")</f>
        <v>Month - 5, 
Nov 2022</v>
      </c>
      <c r="G120" s="305" t="str">
        <f>"Month - "&amp;COLUMNS($B119:G119)&amp;", 
"&amp;TEXT(G111,"mmm yyyy")</f>
        <v>Month - 6, 
Dec 2022</v>
      </c>
      <c r="H120" s="305" t="str">
        <f>"Month - "&amp;COLUMNS($B119:H119)&amp;", 
"&amp;TEXT(H111,"mmm yyyy")</f>
        <v>Month - 7, 
Jan 2023</v>
      </c>
      <c r="I120" s="305" t="str">
        <f>"Month - "&amp;COLUMNS($B119:I119)&amp;", 
"&amp;TEXT(I111,"mmm yyyy")</f>
        <v>Month - 8, 
Feb 2023</v>
      </c>
      <c r="J120" s="305" t="str">
        <f>"Month - "&amp;COLUMNS($B119:J119)&amp;", 
"&amp;TEXT(J111,"mmm yyyy")</f>
        <v>Month - 9, 
Mar 2023</v>
      </c>
      <c r="K120" s="305" t="str">
        <f>"Month - "&amp;COLUMNS($B119:K119)&amp;", 
"&amp;TEXT(K111,"mmm yyyy")</f>
        <v>Month - 10, 
Apr 2023</v>
      </c>
      <c r="L120" s="305" t="str">
        <f>"Month - "&amp;COLUMNS($B119:L119)&amp;", 
"&amp;TEXT(L111,"mmm yyyy")</f>
        <v>Month - 11, 
May 2023</v>
      </c>
      <c r="M120" s="305" t="str">
        <f>"Month - "&amp;COLUMNS($B119:M119)&amp;", 
"&amp;TEXT(M111,"mmm yyyy")</f>
        <v>Month - 12, 
Jun 2023</v>
      </c>
      <c r="N120" s="56" t="s">
        <v>10</v>
      </c>
    </row>
    <row r="121" spans="1:14" s="300" customFormat="1" ht="14.1" customHeight="1">
      <c r="A121" s="85" t="s">
        <v>107</v>
      </c>
      <c r="B121" s="302"/>
      <c r="C121" s="303"/>
      <c r="D121" s="303"/>
      <c r="E121" s="303"/>
      <c r="F121" s="303"/>
      <c r="G121" s="303"/>
      <c r="H121" s="303"/>
      <c r="I121" s="303"/>
      <c r="J121" s="304"/>
      <c r="K121" s="303"/>
      <c r="L121" s="303"/>
      <c r="M121" s="303"/>
      <c r="N121" s="87" t="str">
        <f>_xlfn.IFERROR(AVERAGE(B121:M121),"")</f>
        <v/>
      </c>
    </row>
    <row r="122" spans="1:14" s="300" customFormat="1" ht="13.5" thickBot="1">
      <c r="A122" s="229" t="s">
        <v>100</v>
      </c>
      <c r="B122" s="230">
        <f>B114*B$121</f>
        <v>0</v>
      </c>
      <c r="C122" s="231">
        <f aca="true" t="shared" si="45" ref="C122:M122">C114*C$121</f>
        <v>0</v>
      </c>
      <c r="D122" s="231">
        <f t="shared" si="45"/>
        <v>0</v>
      </c>
      <c r="E122" s="231">
        <f t="shared" si="45"/>
        <v>0</v>
      </c>
      <c r="F122" s="231">
        <f t="shared" si="45"/>
        <v>0</v>
      </c>
      <c r="G122" s="231">
        <f t="shared" si="45"/>
        <v>0</v>
      </c>
      <c r="H122" s="231">
        <f t="shared" si="45"/>
        <v>0</v>
      </c>
      <c r="I122" s="231">
        <f t="shared" si="45"/>
        <v>0</v>
      </c>
      <c r="J122" s="231">
        <f t="shared" si="45"/>
        <v>0</v>
      </c>
      <c r="K122" s="231">
        <f t="shared" si="45"/>
        <v>0</v>
      </c>
      <c r="L122" s="231">
        <f t="shared" si="45"/>
        <v>0</v>
      </c>
      <c r="M122" s="231">
        <f t="shared" si="45"/>
        <v>0</v>
      </c>
      <c r="N122" s="232">
        <f>AVERAGE(B122:M122)</f>
        <v>0</v>
      </c>
    </row>
    <row r="123" spans="1:14" s="300" customFormat="1" ht="12.75">
      <c r="A123" s="77" t="s">
        <v>106</v>
      </c>
      <c r="B123" s="203"/>
      <c r="C123" s="204"/>
      <c r="D123" s="205"/>
      <c r="E123" s="204"/>
      <c r="F123" s="205"/>
      <c r="G123" s="204"/>
      <c r="H123" s="205"/>
      <c r="I123" s="204"/>
      <c r="J123" s="205"/>
      <c r="K123" s="204"/>
      <c r="L123" s="205"/>
      <c r="M123" s="204"/>
      <c r="N123" s="120">
        <f aca="true" t="shared" si="46" ref="N123:N125">SUM(B123:M123)</f>
        <v>0</v>
      </c>
    </row>
    <row r="124" spans="1:14" s="300" customFormat="1" ht="12.75">
      <c r="A124" s="79" t="s">
        <v>101</v>
      </c>
      <c r="B124" s="203"/>
      <c r="C124" s="204"/>
      <c r="D124" s="205"/>
      <c r="E124" s="204"/>
      <c r="F124" s="205"/>
      <c r="G124" s="204"/>
      <c r="H124" s="205"/>
      <c r="I124" s="204"/>
      <c r="J124" s="205"/>
      <c r="K124" s="204"/>
      <c r="L124" s="205"/>
      <c r="M124" s="204"/>
      <c r="N124" s="120">
        <f t="shared" si="46"/>
        <v>0</v>
      </c>
    </row>
    <row r="125" spans="1:14" s="300" customFormat="1" ht="13.5" thickBot="1">
      <c r="A125" s="195" t="s">
        <v>344</v>
      </c>
      <c r="B125" s="203"/>
      <c r="C125" s="204"/>
      <c r="D125" s="205"/>
      <c r="E125" s="204"/>
      <c r="F125" s="205"/>
      <c r="G125" s="204"/>
      <c r="H125" s="205"/>
      <c r="I125" s="204"/>
      <c r="J125" s="205"/>
      <c r="K125" s="204"/>
      <c r="L125" s="205"/>
      <c r="M125" s="204"/>
      <c r="N125" s="120">
        <f t="shared" si="46"/>
        <v>0</v>
      </c>
    </row>
    <row r="126" spans="1:14" s="300" customFormat="1" ht="13.5" thickTop="1">
      <c r="A126" s="76" t="s">
        <v>102</v>
      </c>
      <c r="B126" s="81">
        <f aca="true" t="shared" si="47" ref="B126:N126">SUM(B123:B125)</f>
        <v>0</v>
      </c>
      <c r="C126" s="82">
        <f t="shared" si="47"/>
        <v>0</v>
      </c>
      <c r="D126" s="83">
        <f t="shared" si="47"/>
        <v>0</v>
      </c>
      <c r="E126" s="82">
        <f t="shared" si="47"/>
        <v>0</v>
      </c>
      <c r="F126" s="83">
        <f t="shared" si="47"/>
        <v>0</v>
      </c>
      <c r="G126" s="82">
        <f t="shared" si="47"/>
        <v>0</v>
      </c>
      <c r="H126" s="83">
        <f t="shared" si="47"/>
        <v>0</v>
      </c>
      <c r="I126" s="82">
        <f t="shared" si="47"/>
        <v>0</v>
      </c>
      <c r="J126" s="83">
        <f t="shared" si="47"/>
        <v>0</v>
      </c>
      <c r="K126" s="82">
        <f t="shared" si="47"/>
        <v>0</v>
      </c>
      <c r="L126" s="83">
        <f t="shared" si="47"/>
        <v>0</v>
      </c>
      <c r="M126" s="82">
        <f t="shared" si="47"/>
        <v>0</v>
      </c>
      <c r="N126" s="84">
        <f t="shared" si="47"/>
        <v>0</v>
      </c>
    </row>
    <row r="127" spans="1:14" s="300" customFormat="1" ht="13.5" thickBot="1">
      <c r="A127" s="80" t="s">
        <v>11</v>
      </c>
      <c r="B127" s="315" t="str">
        <f aca="true" t="shared" si="48" ref="B127:N127">IF(B122=0,"",B126/B122)</f>
        <v/>
      </c>
      <c r="C127" s="316" t="str">
        <f t="shared" si="48"/>
        <v/>
      </c>
      <c r="D127" s="317" t="str">
        <f t="shared" si="48"/>
        <v/>
      </c>
      <c r="E127" s="316" t="str">
        <f t="shared" si="48"/>
        <v/>
      </c>
      <c r="F127" s="317" t="str">
        <f t="shared" si="48"/>
        <v/>
      </c>
      <c r="G127" s="316" t="str">
        <f t="shared" si="48"/>
        <v/>
      </c>
      <c r="H127" s="317" t="str">
        <f t="shared" si="48"/>
        <v/>
      </c>
      <c r="I127" s="316" t="str">
        <f t="shared" si="48"/>
        <v/>
      </c>
      <c r="J127" s="317" t="str">
        <f t="shared" si="48"/>
        <v/>
      </c>
      <c r="K127" s="316" t="str">
        <f t="shared" si="48"/>
        <v/>
      </c>
      <c r="L127" s="317" t="str">
        <f t="shared" si="48"/>
        <v/>
      </c>
      <c r="M127" s="316" t="str">
        <f t="shared" si="48"/>
        <v/>
      </c>
      <c r="N127" s="318" t="str">
        <f t="shared" si="48"/>
        <v/>
      </c>
    </row>
    <row r="128" spans="1:14" s="300" customFormat="1" ht="13.5" thickTop="1">
      <c r="A128" s="78" t="s">
        <v>109</v>
      </c>
      <c r="B128" s="310" t="str">
        <f aca="true" t="shared" si="49" ref="B128:N128">IF(B$126=0,"",B123/B$126)</f>
        <v/>
      </c>
      <c r="C128" s="311" t="str">
        <f t="shared" si="49"/>
        <v/>
      </c>
      <c r="D128" s="312" t="str">
        <f t="shared" si="49"/>
        <v/>
      </c>
      <c r="E128" s="311" t="str">
        <f t="shared" si="49"/>
        <v/>
      </c>
      <c r="F128" s="312" t="str">
        <f t="shared" si="49"/>
        <v/>
      </c>
      <c r="G128" s="311" t="str">
        <f t="shared" si="49"/>
        <v/>
      </c>
      <c r="H128" s="312" t="str">
        <f t="shared" si="49"/>
        <v/>
      </c>
      <c r="I128" s="311" t="str">
        <f t="shared" si="49"/>
        <v/>
      </c>
      <c r="J128" s="312" t="str">
        <f t="shared" si="49"/>
        <v/>
      </c>
      <c r="K128" s="311" t="str">
        <f t="shared" si="49"/>
        <v/>
      </c>
      <c r="L128" s="312" t="str">
        <f t="shared" si="49"/>
        <v/>
      </c>
      <c r="M128" s="311" t="str">
        <f t="shared" si="49"/>
        <v/>
      </c>
      <c r="N128" s="313" t="str">
        <f t="shared" si="49"/>
        <v/>
      </c>
    </row>
    <row r="129" spans="1:14" s="300" customFormat="1" ht="12.75">
      <c r="A129" s="79" t="s">
        <v>103</v>
      </c>
      <c r="B129" s="58" t="str">
        <f aca="true" t="shared" si="50" ref="B129:N129">IF(B$126=0,"",B124/B$126)</f>
        <v/>
      </c>
      <c r="C129" s="59" t="str">
        <f t="shared" si="50"/>
        <v/>
      </c>
      <c r="D129" s="60" t="str">
        <f t="shared" si="50"/>
        <v/>
      </c>
      <c r="E129" s="59" t="str">
        <f t="shared" si="50"/>
        <v/>
      </c>
      <c r="F129" s="60" t="str">
        <f t="shared" si="50"/>
        <v/>
      </c>
      <c r="G129" s="59" t="str">
        <f t="shared" si="50"/>
        <v/>
      </c>
      <c r="H129" s="60" t="str">
        <f t="shared" si="50"/>
        <v/>
      </c>
      <c r="I129" s="59" t="str">
        <f t="shared" si="50"/>
        <v/>
      </c>
      <c r="J129" s="60" t="str">
        <f t="shared" si="50"/>
        <v/>
      </c>
      <c r="K129" s="59" t="str">
        <f t="shared" si="50"/>
        <v/>
      </c>
      <c r="L129" s="60" t="str">
        <f t="shared" si="50"/>
        <v/>
      </c>
      <c r="M129" s="59" t="str">
        <f t="shared" si="50"/>
        <v/>
      </c>
      <c r="N129" s="61" t="str">
        <f t="shared" si="50"/>
        <v/>
      </c>
    </row>
    <row r="130" spans="1:14" s="300" customFormat="1" ht="12.75">
      <c r="A130" s="79" t="s">
        <v>345</v>
      </c>
      <c r="B130" s="334" t="str">
        <f aca="true" t="shared" si="51" ref="B130:N130">IF(B$126=0,"",B125/B$126)</f>
        <v/>
      </c>
      <c r="C130" s="86" t="str">
        <f t="shared" si="51"/>
        <v/>
      </c>
      <c r="D130" s="335" t="str">
        <f t="shared" si="51"/>
        <v/>
      </c>
      <c r="E130" s="86" t="str">
        <f t="shared" si="51"/>
        <v/>
      </c>
      <c r="F130" s="335" t="str">
        <f t="shared" si="51"/>
        <v/>
      </c>
      <c r="G130" s="86" t="str">
        <f t="shared" si="51"/>
        <v/>
      </c>
      <c r="H130" s="335" t="str">
        <f t="shared" si="51"/>
        <v/>
      </c>
      <c r="I130" s="86" t="str">
        <f t="shared" si="51"/>
        <v/>
      </c>
      <c r="J130" s="335" t="str">
        <f t="shared" si="51"/>
        <v/>
      </c>
      <c r="K130" s="86" t="str">
        <f t="shared" si="51"/>
        <v/>
      </c>
      <c r="L130" s="335" t="str">
        <f t="shared" si="51"/>
        <v/>
      </c>
      <c r="M130" s="86" t="str">
        <f t="shared" si="51"/>
        <v/>
      </c>
      <c r="N130" s="87" t="str">
        <f t="shared" si="51"/>
        <v/>
      </c>
    </row>
    <row r="131" spans="1:14" s="300" customFormat="1" ht="13.5" thickBot="1">
      <c r="A131" s="199" t="s">
        <v>220</v>
      </c>
      <c r="B131" s="200">
        <f>SUMPRODUCT(B123:B125,B108:B110)</f>
        <v>0</v>
      </c>
      <c r="C131" s="201">
        <f>SUMPRODUCT(C123:C125,B108:B110)</f>
        <v>0</v>
      </c>
      <c r="D131" s="201">
        <f>SUMPRODUCT(D123:D125,B108:B110)</f>
        <v>0</v>
      </c>
      <c r="E131" s="201">
        <f>SUMPRODUCT(E123:E125,B108:B110)</f>
        <v>0</v>
      </c>
      <c r="F131" s="201">
        <f>SUMPRODUCT(F123:F125,B108:B110)</f>
        <v>0</v>
      </c>
      <c r="G131" s="201">
        <f>SUMPRODUCT(G123:G125,B108:B110)</f>
        <v>0</v>
      </c>
      <c r="H131" s="201">
        <f>SUMPRODUCT(H123:H125,B108:B110)</f>
        <v>0</v>
      </c>
      <c r="I131" s="201">
        <f>SUMPRODUCT(I123:I125,B108:B110)</f>
        <v>0</v>
      </c>
      <c r="J131" s="201">
        <f>SUMPRODUCT(J123:J125,B108:B110)</f>
        <v>0</v>
      </c>
      <c r="K131" s="201">
        <f>SUMPRODUCT(K123:K125,B108:B110)</f>
        <v>0</v>
      </c>
      <c r="L131" s="201">
        <f>SUMPRODUCT(L123:L125,B108:B110)</f>
        <v>0</v>
      </c>
      <c r="M131" s="201">
        <f>SUMPRODUCT(M123:M125,B108:B110)</f>
        <v>0</v>
      </c>
      <c r="N131" s="202">
        <f>SUM(B131:M131)</f>
        <v>0</v>
      </c>
    </row>
    <row r="132" ht="39.95" customHeight="1" thickBot="1"/>
    <row r="133" spans="1:14" s="300" customFormat="1" ht="15.75">
      <c r="A133" s="220" t="s">
        <v>233</v>
      </c>
      <c r="B133" s="221"/>
      <c r="C133" s="221"/>
      <c r="D133" s="221"/>
      <c r="E133" s="221"/>
      <c r="F133" s="221"/>
      <c r="G133" s="221"/>
      <c r="H133" s="221"/>
      <c r="I133" s="221"/>
      <c r="J133" s="221"/>
      <c r="K133" s="221"/>
      <c r="L133" s="221"/>
      <c r="M133" s="221"/>
      <c r="N133" s="222"/>
    </row>
    <row r="134" spans="1:14" s="300" customFormat="1" ht="13.5" thickBot="1">
      <c r="A134" s="265" t="s">
        <v>321</v>
      </c>
      <c r="B134" s="54"/>
      <c r="C134" s="54"/>
      <c r="D134" s="54"/>
      <c r="E134" s="54"/>
      <c r="F134" s="54"/>
      <c r="G134" s="54"/>
      <c r="H134" s="54"/>
      <c r="I134" s="54"/>
      <c r="J134" s="54"/>
      <c r="K134" s="54"/>
      <c r="L134" s="54"/>
      <c r="M134" s="54"/>
      <c r="N134" s="223"/>
    </row>
    <row r="135" spans="1:14" s="300" customFormat="1" ht="16.5" thickBot="1">
      <c r="A135" s="55" t="s">
        <v>5</v>
      </c>
      <c r="B135" s="115">
        <f>'J-Cost_West'!I185/SUM($B$144:$M$144)</f>
        <v>0</v>
      </c>
      <c r="C135" s="54"/>
      <c r="D135" s="54" t="s">
        <v>1</v>
      </c>
      <c r="E135" s="54"/>
      <c r="F135" s="54"/>
      <c r="G135" s="54"/>
      <c r="H135" s="54"/>
      <c r="I135" s="54"/>
      <c r="J135" s="54"/>
      <c r="K135" s="54"/>
      <c r="L135" s="54"/>
      <c r="M135" s="54"/>
      <c r="N135" s="223"/>
    </row>
    <row r="136" spans="1:14" s="300" customFormat="1" ht="15.75">
      <c r="A136" s="55"/>
      <c r="B136" s="53"/>
      <c r="C136" s="54"/>
      <c r="D136" s="54"/>
      <c r="E136" s="54"/>
      <c r="F136" s="54"/>
      <c r="G136" s="54"/>
      <c r="H136" s="54"/>
      <c r="I136" s="54"/>
      <c r="J136" s="54"/>
      <c r="K136" s="54"/>
      <c r="L136" s="54"/>
      <c r="M136" s="54"/>
      <c r="N136" s="223"/>
    </row>
    <row r="137" spans="1:14" s="300" customFormat="1" ht="16.5" thickBot="1">
      <c r="A137" s="52" t="s">
        <v>113</v>
      </c>
      <c r="B137" s="53"/>
      <c r="C137" s="54"/>
      <c r="D137" s="54"/>
      <c r="E137" s="54"/>
      <c r="F137" s="54"/>
      <c r="G137" s="54"/>
      <c r="H137" s="54"/>
      <c r="I137" s="54"/>
      <c r="J137" s="54"/>
      <c r="K137" s="54"/>
      <c r="L137" s="54"/>
      <c r="M137" s="54"/>
      <c r="N137" s="223"/>
    </row>
    <row r="138" spans="1:14" s="300" customFormat="1" ht="13.5" thickBot="1">
      <c r="A138" s="55" t="s">
        <v>98</v>
      </c>
      <c r="B138" s="206"/>
      <c r="C138" s="54"/>
      <c r="D138" s="54"/>
      <c r="E138" s="54"/>
      <c r="F138" s="54"/>
      <c r="G138" s="54"/>
      <c r="H138" s="54"/>
      <c r="I138" s="54"/>
      <c r="J138" s="54"/>
      <c r="K138" s="54"/>
      <c r="L138" s="54"/>
      <c r="M138" s="54"/>
      <c r="N138" s="223"/>
    </row>
    <row r="139" spans="1:14" s="300" customFormat="1" ht="13.5" thickBot="1">
      <c r="A139" s="55" t="s">
        <v>112</v>
      </c>
      <c r="B139" s="206"/>
      <c r="C139" s="54"/>
      <c r="D139" s="54"/>
      <c r="E139" s="54"/>
      <c r="F139" s="54"/>
      <c r="G139" s="54"/>
      <c r="H139" s="54"/>
      <c r="I139" s="54"/>
      <c r="J139" s="54"/>
      <c r="K139" s="54"/>
      <c r="L139" s="54"/>
      <c r="M139" s="54"/>
      <c r="N139" s="223"/>
    </row>
    <row r="140" spans="1:14" s="300" customFormat="1" ht="13.5" thickBot="1">
      <c r="A140" s="55" t="s">
        <v>346</v>
      </c>
      <c r="B140" s="207"/>
      <c r="C140" s="54"/>
      <c r="D140" s="54"/>
      <c r="E140" s="54"/>
      <c r="F140" s="54"/>
      <c r="G140" s="54"/>
      <c r="H140" s="54"/>
      <c r="I140" s="54"/>
      <c r="J140" s="54"/>
      <c r="K140" s="54"/>
      <c r="L140" s="54"/>
      <c r="M140" s="54"/>
      <c r="N140" s="223"/>
    </row>
    <row r="141" spans="1:14" s="300" customFormat="1" ht="13.5" thickBot="1">
      <c r="A141" s="224"/>
      <c r="B141" s="306">
        <v>45108</v>
      </c>
      <c r="C141" s="306">
        <f>EOMONTH(B141,0)+1</f>
        <v>45139</v>
      </c>
      <c r="D141" s="306">
        <f aca="true" t="shared" si="52" ref="D141:M141">EOMONTH(C141,0)+1</f>
        <v>45170</v>
      </c>
      <c r="E141" s="306">
        <f t="shared" si="52"/>
        <v>45200</v>
      </c>
      <c r="F141" s="306">
        <f t="shared" si="52"/>
        <v>45231</v>
      </c>
      <c r="G141" s="306">
        <f t="shared" si="52"/>
        <v>45261</v>
      </c>
      <c r="H141" s="306">
        <f t="shared" si="52"/>
        <v>45292</v>
      </c>
      <c r="I141" s="306">
        <f t="shared" si="52"/>
        <v>45323</v>
      </c>
      <c r="J141" s="306">
        <f t="shared" si="52"/>
        <v>45352</v>
      </c>
      <c r="K141" s="306">
        <f t="shared" si="52"/>
        <v>45383</v>
      </c>
      <c r="L141" s="306">
        <f t="shared" si="52"/>
        <v>45413</v>
      </c>
      <c r="M141" s="306">
        <f t="shared" si="52"/>
        <v>45444</v>
      </c>
      <c r="N141" s="223"/>
    </row>
    <row r="142" spans="1:14" s="300" customFormat="1" ht="25.5">
      <c r="A142" s="90" t="s">
        <v>1</v>
      </c>
      <c r="B142" s="305" t="str">
        <f>"Month - "&amp;COLUMNS($B141:B141)&amp;", 
"&amp;TEXT(B141,"mmm yyyy")</f>
        <v>Month - 1, 
Jul 2023</v>
      </c>
      <c r="C142" s="305" t="str">
        <f>"Month - "&amp;COLUMNS($B141:C141)&amp;", 
"&amp;TEXT(C141,"mmm yyyy")</f>
        <v>Month - 2, 
Aug 2023</v>
      </c>
      <c r="D142" s="305" t="str">
        <f>"Month - "&amp;COLUMNS($B141:D141)&amp;", 
"&amp;TEXT(D141,"mmm yyyy")</f>
        <v>Month - 3, 
Sep 2023</v>
      </c>
      <c r="E142" s="305" t="str">
        <f>"Month - "&amp;COLUMNS($B141:E141)&amp;", 
"&amp;TEXT(E141,"mmm yyyy")</f>
        <v>Month - 4, 
Oct 2023</v>
      </c>
      <c r="F142" s="305" t="str">
        <f>"Month - "&amp;COLUMNS($B141:F141)&amp;", 
"&amp;TEXT(F141,"mmm yyyy")</f>
        <v>Month - 5, 
Nov 2023</v>
      </c>
      <c r="G142" s="305" t="str">
        <f>"Month - "&amp;COLUMNS($B141:G141)&amp;", 
"&amp;TEXT(G141,"mmm yyyy")</f>
        <v>Month - 6, 
Dec 2023</v>
      </c>
      <c r="H142" s="305" t="str">
        <f>"Month - "&amp;COLUMNS($B141:H141)&amp;", 
"&amp;TEXT(H141,"mmm yyyy")</f>
        <v>Month - 7, 
Jan 2024</v>
      </c>
      <c r="I142" s="305" t="str">
        <f>"Month - "&amp;COLUMNS($B141:I141)&amp;", 
"&amp;TEXT(I141,"mmm yyyy")</f>
        <v>Month - 8, 
Feb 2024</v>
      </c>
      <c r="J142" s="305" t="str">
        <f>"Month - "&amp;COLUMNS($B141:J141)&amp;", 
"&amp;TEXT(J141,"mmm yyyy")</f>
        <v>Month - 9, 
Mar 2024</v>
      </c>
      <c r="K142" s="305" t="str">
        <f>"Month - "&amp;COLUMNS($B141:K141)&amp;", 
"&amp;TEXT(K141,"mmm yyyy")</f>
        <v>Month - 10, 
Apr 2024</v>
      </c>
      <c r="L142" s="305" t="str">
        <f>"Month - "&amp;COLUMNS($B141:L141)&amp;", 
"&amp;TEXT(L141,"mmm yyyy")</f>
        <v>Month - 11, 
May 2024</v>
      </c>
      <c r="M142" s="305" t="str">
        <f>"Month - "&amp;COLUMNS($B141:M141)&amp;", 
"&amp;TEXT(M141,"mmm yyyy")</f>
        <v>Month - 12, 
Jun 2024</v>
      </c>
      <c r="N142" s="56" t="s">
        <v>7</v>
      </c>
    </row>
    <row r="143" spans="1:14" s="300" customFormat="1" ht="12.75">
      <c r="A143" s="57" t="s">
        <v>105</v>
      </c>
      <c r="B143" s="91">
        <f aca="true" t="shared" si="53" ref="B143:M143">B113</f>
        <v>0.0014467654179763922</v>
      </c>
      <c r="C143" s="59">
        <f t="shared" si="53"/>
        <v>0.0014467654179763922</v>
      </c>
      <c r="D143" s="59">
        <f t="shared" si="53"/>
        <v>0.0014467654179763922</v>
      </c>
      <c r="E143" s="59">
        <f t="shared" si="53"/>
        <v>0.0014467654179763922</v>
      </c>
      <c r="F143" s="59">
        <f t="shared" si="53"/>
        <v>0.0014467654179763922</v>
      </c>
      <c r="G143" s="59">
        <f t="shared" si="53"/>
        <v>0.0014467654179763922</v>
      </c>
      <c r="H143" s="59">
        <f t="shared" si="53"/>
        <v>0.0014467654179763922</v>
      </c>
      <c r="I143" s="59">
        <f t="shared" si="53"/>
        <v>0.0014467654179763922</v>
      </c>
      <c r="J143" s="59">
        <f t="shared" si="53"/>
        <v>0.0014467654179763922</v>
      </c>
      <c r="K143" s="59">
        <f t="shared" si="53"/>
        <v>0.0014467654179763922</v>
      </c>
      <c r="L143" s="59">
        <f t="shared" si="53"/>
        <v>0.0014467654179763922</v>
      </c>
      <c r="M143" s="59">
        <f t="shared" si="53"/>
        <v>0.0014467654179763922</v>
      </c>
      <c r="N143" s="92">
        <f>AVERAGE(B143:M143)</f>
        <v>0.0014467654179763922</v>
      </c>
    </row>
    <row r="144" spans="1:14" s="300" customFormat="1" ht="12.75">
      <c r="A144" s="78" t="s">
        <v>99</v>
      </c>
      <c r="B144" s="62">
        <f>M114*(1+B143)</f>
        <v>2011.0158328298608</v>
      </c>
      <c r="C144" s="63">
        <f>B144*(1+C143)</f>
        <v>2013.925300991802</v>
      </c>
      <c r="D144" s="63">
        <f aca="true" t="shared" si="54" ref="D144:M144">C144*(1+D143)</f>
        <v>2016.8389784716646</v>
      </c>
      <c r="E144" s="63">
        <f t="shared" si="54"/>
        <v>2019.7568713593444</v>
      </c>
      <c r="F144" s="63">
        <f t="shared" si="54"/>
        <v>2022.6789857535473</v>
      </c>
      <c r="G144" s="63">
        <f t="shared" si="54"/>
        <v>2025.605327761803</v>
      </c>
      <c r="H144" s="63">
        <f t="shared" si="54"/>
        <v>2028.5359035004774</v>
      </c>
      <c r="I144" s="63">
        <f t="shared" si="54"/>
        <v>2031.4707190947854</v>
      </c>
      <c r="J144" s="63">
        <f t="shared" si="54"/>
        <v>2034.4097806788034</v>
      </c>
      <c r="K144" s="63">
        <f t="shared" si="54"/>
        <v>2037.3530943954825</v>
      </c>
      <c r="L144" s="63">
        <f t="shared" si="54"/>
        <v>2040.300666396661</v>
      </c>
      <c r="M144" s="63">
        <f t="shared" si="54"/>
        <v>2043.2525028430778</v>
      </c>
      <c r="N144" s="65">
        <f>AVERAGE(B144:M144)</f>
        <v>2027.0953303397762</v>
      </c>
    </row>
    <row r="145" spans="1:14" s="300" customFormat="1" ht="13.5" thickBot="1">
      <c r="A145" s="93" t="s">
        <v>8</v>
      </c>
      <c r="B145" s="95">
        <f>$B$135</f>
        <v>0</v>
      </c>
      <c r="C145" s="67">
        <f aca="true" t="shared" si="55" ref="C145:M145">$B$135</f>
        <v>0</v>
      </c>
      <c r="D145" s="67">
        <f t="shared" si="55"/>
        <v>0</v>
      </c>
      <c r="E145" s="67">
        <f t="shared" si="55"/>
        <v>0</v>
      </c>
      <c r="F145" s="67">
        <f t="shared" si="55"/>
        <v>0</v>
      </c>
      <c r="G145" s="67">
        <f t="shared" si="55"/>
        <v>0</v>
      </c>
      <c r="H145" s="67">
        <f t="shared" si="55"/>
        <v>0</v>
      </c>
      <c r="I145" s="67">
        <f t="shared" si="55"/>
        <v>0</v>
      </c>
      <c r="J145" s="67">
        <f t="shared" si="55"/>
        <v>0</v>
      </c>
      <c r="K145" s="67">
        <f t="shared" si="55"/>
        <v>0</v>
      </c>
      <c r="L145" s="67">
        <f t="shared" si="55"/>
        <v>0</v>
      </c>
      <c r="M145" s="68">
        <f t="shared" si="55"/>
        <v>0</v>
      </c>
      <c r="N145" s="69">
        <f>$B$75</f>
        <v>0</v>
      </c>
    </row>
    <row r="146" spans="1:14" s="300" customFormat="1" ht="14.25" thickBot="1" thickTop="1">
      <c r="A146" s="94" t="s">
        <v>9</v>
      </c>
      <c r="B146" s="70">
        <f aca="true" t="shared" si="56" ref="B146:M146">B144*B145</f>
        <v>0</v>
      </c>
      <c r="C146" s="71">
        <f t="shared" si="56"/>
        <v>0</v>
      </c>
      <c r="D146" s="72">
        <f t="shared" si="56"/>
        <v>0</v>
      </c>
      <c r="E146" s="71">
        <f t="shared" si="56"/>
        <v>0</v>
      </c>
      <c r="F146" s="72">
        <f t="shared" si="56"/>
        <v>0</v>
      </c>
      <c r="G146" s="71">
        <f t="shared" si="56"/>
        <v>0</v>
      </c>
      <c r="H146" s="72">
        <f t="shared" si="56"/>
        <v>0</v>
      </c>
      <c r="I146" s="71">
        <f t="shared" si="56"/>
        <v>0</v>
      </c>
      <c r="J146" s="72">
        <f t="shared" si="56"/>
        <v>0</v>
      </c>
      <c r="K146" s="71">
        <f t="shared" si="56"/>
        <v>0</v>
      </c>
      <c r="L146" s="72">
        <f t="shared" si="56"/>
        <v>0</v>
      </c>
      <c r="M146" s="71">
        <f t="shared" si="56"/>
        <v>0</v>
      </c>
      <c r="N146" s="219">
        <f>SUM(B146:M146)</f>
        <v>0</v>
      </c>
    </row>
    <row r="147" spans="1:14" ht="15.75">
      <c r="A147" s="225"/>
      <c r="B147" s="88"/>
      <c r="C147" s="88"/>
      <c r="D147" s="88"/>
      <c r="E147" s="88"/>
      <c r="F147" s="88"/>
      <c r="G147" s="116"/>
      <c r="H147" s="88"/>
      <c r="I147" s="116"/>
      <c r="J147" s="117"/>
      <c r="K147" s="118"/>
      <c r="L147" s="119"/>
      <c r="M147" s="53"/>
      <c r="N147" s="226"/>
    </row>
    <row r="148" spans="1:14" s="300" customFormat="1" ht="12.75">
      <c r="A148" s="73" t="s">
        <v>114</v>
      </c>
      <c r="B148" s="74"/>
      <c r="C148" s="74"/>
      <c r="D148" s="74"/>
      <c r="E148" s="74"/>
      <c r="F148" s="74"/>
      <c r="G148" s="74"/>
      <c r="H148" s="74"/>
      <c r="I148" s="74"/>
      <c r="J148" s="74"/>
      <c r="K148" s="74"/>
      <c r="L148" s="74"/>
      <c r="M148" s="74"/>
      <c r="N148" s="226"/>
    </row>
    <row r="149" spans="1:14" s="300" customFormat="1" ht="13.5" thickBot="1">
      <c r="A149" s="75"/>
      <c r="B149" s="72"/>
      <c r="C149" s="72"/>
      <c r="D149" s="72"/>
      <c r="E149" s="72"/>
      <c r="F149" s="72"/>
      <c r="G149" s="72"/>
      <c r="H149" s="72"/>
      <c r="I149" s="72"/>
      <c r="J149" s="72"/>
      <c r="K149" s="72"/>
      <c r="L149" s="72"/>
      <c r="M149" s="72"/>
      <c r="N149" s="227"/>
    </row>
    <row r="150" spans="1:14" s="300" customFormat="1" ht="25.9" customHeight="1">
      <c r="A150" s="90" t="s">
        <v>1</v>
      </c>
      <c r="B150" s="305" t="str">
        <f>"Month - "&amp;COLUMNS($B149:B149)&amp;", 
"&amp;TEXT(B141,"mmm yyyy")</f>
        <v>Month - 1, 
Jul 2023</v>
      </c>
      <c r="C150" s="305" t="str">
        <f>"Month - "&amp;COLUMNS($B149:C149)&amp;", 
"&amp;TEXT(C141,"mmm yyyy")</f>
        <v>Month - 2, 
Aug 2023</v>
      </c>
      <c r="D150" s="305" t="str">
        <f>"Month - "&amp;COLUMNS($B149:D149)&amp;", 
"&amp;TEXT(D141,"mmm yyyy")</f>
        <v>Month - 3, 
Sep 2023</v>
      </c>
      <c r="E150" s="305" t="str">
        <f>"Month - "&amp;COLUMNS($B149:E149)&amp;", 
"&amp;TEXT(E141,"mmm yyyy")</f>
        <v>Month - 4, 
Oct 2023</v>
      </c>
      <c r="F150" s="305" t="str">
        <f>"Month - "&amp;COLUMNS($B149:F149)&amp;", 
"&amp;TEXT(F141,"mmm yyyy")</f>
        <v>Month - 5, 
Nov 2023</v>
      </c>
      <c r="G150" s="305" t="str">
        <f>"Month - "&amp;COLUMNS($B149:G149)&amp;", 
"&amp;TEXT(G141,"mmm yyyy")</f>
        <v>Month - 6, 
Dec 2023</v>
      </c>
      <c r="H150" s="305" t="str">
        <f>"Month - "&amp;COLUMNS($B149:H149)&amp;", 
"&amp;TEXT(H141,"mmm yyyy")</f>
        <v>Month - 7, 
Jan 2024</v>
      </c>
      <c r="I150" s="305" t="str">
        <f>"Month - "&amp;COLUMNS($B149:I149)&amp;", 
"&amp;TEXT(I141,"mmm yyyy")</f>
        <v>Month - 8, 
Feb 2024</v>
      </c>
      <c r="J150" s="305" t="str">
        <f>"Month - "&amp;COLUMNS($B149:J149)&amp;", 
"&amp;TEXT(J141,"mmm yyyy")</f>
        <v>Month - 9, 
Mar 2024</v>
      </c>
      <c r="K150" s="305" t="str">
        <f>"Month - "&amp;COLUMNS($B149:K149)&amp;", 
"&amp;TEXT(K141,"mmm yyyy")</f>
        <v>Month - 10, 
Apr 2024</v>
      </c>
      <c r="L150" s="305" t="str">
        <f>"Month - "&amp;COLUMNS($B149:L149)&amp;", 
"&amp;TEXT(L141,"mmm yyyy")</f>
        <v>Month - 11, 
May 2024</v>
      </c>
      <c r="M150" s="305" t="str">
        <f>"Month - "&amp;COLUMNS($B149:M149)&amp;", 
"&amp;TEXT(M141,"mmm yyyy")</f>
        <v>Month - 12, 
Jun 2024</v>
      </c>
      <c r="N150" s="56" t="s">
        <v>10</v>
      </c>
    </row>
    <row r="151" spans="1:14" s="300" customFormat="1" ht="14.1" customHeight="1">
      <c r="A151" s="85" t="s">
        <v>107</v>
      </c>
      <c r="B151" s="302"/>
      <c r="C151" s="303"/>
      <c r="D151" s="303"/>
      <c r="E151" s="303"/>
      <c r="F151" s="303"/>
      <c r="G151" s="303"/>
      <c r="H151" s="303"/>
      <c r="I151" s="303"/>
      <c r="J151" s="304"/>
      <c r="K151" s="303"/>
      <c r="L151" s="303"/>
      <c r="M151" s="303"/>
      <c r="N151" s="87" t="str">
        <f>_xlfn.IFERROR(AVERAGE(B151:M151),"")</f>
        <v/>
      </c>
    </row>
    <row r="152" spans="1:14" s="300" customFormat="1" ht="13.5" thickBot="1">
      <c r="A152" s="229" t="s">
        <v>100</v>
      </c>
      <c r="B152" s="230">
        <f>B144*B$151</f>
        <v>0</v>
      </c>
      <c r="C152" s="231">
        <f aca="true" t="shared" si="57" ref="C152:M152">C144*C$151</f>
        <v>0</v>
      </c>
      <c r="D152" s="231">
        <f t="shared" si="57"/>
        <v>0</v>
      </c>
      <c r="E152" s="231">
        <f t="shared" si="57"/>
        <v>0</v>
      </c>
      <c r="F152" s="231">
        <f t="shared" si="57"/>
        <v>0</v>
      </c>
      <c r="G152" s="231">
        <f t="shared" si="57"/>
        <v>0</v>
      </c>
      <c r="H152" s="231">
        <f t="shared" si="57"/>
        <v>0</v>
      </c>
      <c r="I152" s="231">
        <f t="shared" si="57"/>
        <v>0</v>
      </c>
      <c r="J152" s="231">
        <f t="shared" si="57"/>
        <v>0</v>
      </c>
      <c r="K152" s="231">
        <f t="shared" si="57"/>
        <v>0</v>
      </c>
      <c r="L152" s="231">
        <f t="shared" si="57"/>
        <v>0</v>
      </c>
      <c r="M152" s="231">
        <f t="shared" si="57"/>
        <v>0</v>
      </c>
      <c r="N152" s="232">
        <f>AVERAGE(B152:M152)</f>
        <v>0</v>
      </c>
    </row>
    <row r="153" spans="1:14" s="300" customFormat="1" ht="12.75">
      <c r="A153" s="77" t="s">
        <v>106</v>
      </c>
      <c r="B153" s="301"/>
      <c r="C153" s="301"/>
      <c r="D153" s="301"/>
      <c r="E153" s="301"/>
      <c r="F153" s="301"/>
      <c r="G153" s="301"/>
      <c r="H153" s="301"/>
      <c r="I153" s="301"/>
      <c r="J153" s="301"/>
      <c r="K153" s="301"/>
      <c r="L153" s="301"/>
      <c r="M153" s="301"/>
      <c r="N153" s="120">
        <f aca="true" t="shared" si="58" ref="N153:N155">SUM(B153:M153)</f>
        <v>0</v>
      </c>
    </row>
    <row r="154" spans="1:14" s="300" customFormat="1" ht="12.75">
      <c r="A154" s="79" t="s">
        <v>101</v>
      </c>
      <c r="B154" s="203"/>
      <c r="C154" s="204"/>
      <c r="D154" s="205"/>
      <c r="E154" s="204"/>
      <c r="F154" s="205"/>
      <c r="G154" s="204"/>
      <c r="H154" s="205"/>
      <c r="I154" s="204"/>
      <c r="J154" s="205"/>
      <c r="K154" s="204"/>
      <c r="L154" s="205"/>
      <c r="M154" s="204"/>
      <c r="N154" s="120">
        <f t="shared" si="58"/>
        <v>0</v>
      </c>
    </row>
    <row r="155" spans="1:14" s="300" customFormat="1" ht="13.5" thickBot="1">
      <c r="A155" s="195" t="s">
        <v>344</v>
      </c>
      <c r="B155" s="203"/>
      <c r="C155" s="204"/>
      <c r="D155" s="205"/>
      <c r="E155" s="204"/>
      <c r="F155" s="205"/>
      <c r="G155" s="204"/>
      <c r="H155" s="205"/>
      <c r="I155" s="204"/>
      <c r="J155" s="205"/>
      <c r="K155" s="204"/>
      <c r="L155" s="205"/>
      <c r="M155" s="204"/>
      <c r="N155" s="120">
        <f t="shared" si="58"/>
        <v>0</v>
      </c>
    </row>
    <row r="156" spans="1:14" s="300" customFormat="1" ht="13.5" thickTop="1">
      <c r="A156" s="76" t="s">
        <v>102</v>
      </c>
      <c r="B156" s="81">
        <f aca="true" t="shared" si="59" ref="B156:N156">SUM(B153:B155)</f>
        <v>0</v>
      </c>
      <c r="C156" s="82">
        <f t="shared" si="59"/>
        <v>0</v>
      </c>
      <c r="D156" s="83">
        <f t="shared" si="59"/>
        <v>0</v>
      </c>
      <c r="E156" s="82">
        <f t="shared" si="59"/>
        <v>0</v>
      </c>
      <c r="F156" s="83">
        <f t="shared" si="59"/>
        <v>0</v>
      </c>
      <c r="G156" s="82">
        <f t="shared" si="59"/>
        <v>0</v>
      </c>
      <c r="H156" s="83">
        <f t="shared" si="59"/>
        <v>0</v>
      </c>
      <c r="I156" s="82">
        <f t="shared" si="59"/>
        <v>0</v>
      </c>
      <c r="J156" s="83">
        <f t="shared" si="59"/>
        <v>0</v>
      </c>
      <c r="K156" s="82">
        <f t="shared" si="59"/>
        <v>0</v>
      </c>
      <c r="L156" s="83">
        <f t="shared" si="59"/>
        <v>0</v>
      </c>
      <c r="M156" s="82">
        <f t="shared" si="59"/>
        <v>0</v>
      </c>
      <c r="N156" s="84">
        <f t="shared" si="59"/>
        <v>0</v>
      </c>
    </row>
    <row r="157" spans="1:14" s="300" customFormat="1" ht="13.5" thickBot="1">
      <c r="A157" s="314" t="s">
        <v>11</v>
      </c>
      <c r="B157" s="315" t="str">
        <f aca="true" t="shared" si="60" ref="B157:N157">IF(B152=0,"",B156/B152)</f>
        <v/>
      </c>
      <c r="C157" s="316" t="str">
        <f t="shared" si="60"/>
        <v/>
      </c>
      <c r="D157" s="317" t="str">
        <f t="shared" si="60"/>
        <v/>
      </c>
      <c r="E157" s="316" t="str">
        <f t="shared" si="60"/>
        <v/>
      </c>
      <c r="F157" s="317" t="str">
        <f t="shared" si="60"/>
        <v/>
      </c>
      <c r="G157" s="316" t="str">
        <f t="shared" si="60"/>
        <v/>
      </c>
      <c r="H157" s="317" t="str">
        <f t="shared" si="60"/>
        <v/>
      </c>
      <c r="I157" s="316" t="str">
        <f t="shared" si="60"/>
        <v/>
      </c>
      <c r="J157" s="317" t="str">
        <f t="shared" si="60"/>
        <v/>
      </c>
      <c r="K157" s="316" t="str">
        <f t="shared" si="60"/>
        <v/>
      </c>
      <c r="L157" s="317" t="str">
        <f t="shared" si="60"/>
        <v/>
      </c>
      <c r="M157" s="316" t="str">
        <f t="shared" si="60"/>
        <v/>
      </c>
      <c r="N157" s="318" t="str">
        <f t="shared" si="60"/>
        <v/>
      </c>
    </row>
    <row r="158" spans="1:14" s="300" customFormat="1" ht="13.5" thickTop="1">
      <c r="A158" s="78" t="s">
        <v>109</v>
      </c>
      <c r="B158" s="310" t="str">
        <f aca="true" t="shared" si="61" ref="B158:N158">IF(B$156=0,"",B153/B$156)</f>
        <v/>
      </c>
      <c r="C158" s="311" t="str">
        <f t="shared" si="61"/>
        <v/>
      </c>
      <c r="D158" s="312" t="str">
        <f t="shared" si="61"/>
        <v/>
      </c>
      <c r="E158" s="311" t="str">
        <f t="shared" si="61"/>
        <v/>
      </c>
      <c r="F158" s="312" t="str">
        <f t="shared" si="61"/>
        <v/>
      </c>
      <c r="G158" s="311" t="str">
        <f t="shared" si="61"/>
        <v/>
      </c>
      <c r="H158" s="312" t="str">
        <f t="shared" si="61"/>
        <v/>
      </c>
      <c r="I158" s="311" t="str">
        <f t="shared" si="61"/>
        <v/>
      </c>
      <c r="J158" s="312" t="str">
        <f t="shared" si="61"/>
        <v/>
      </c>
      <c r="K158" s="311" t="str">
        <f t="shared" si="61"/>
        <v/>
      </c>
      <c r="L158" s="312" t="str">
        <f t="shared" si="61"/>
        <v/>
      </c>
      <c r="M158" s="311" t="str">
        <f t="shared" si="61"/>
        <v/>
      </c>
      <c r="N158" s="313" t="str">
        <f t="shared" si="61"/>
        <v/>
      </c>
    </row>
    <row r="159" spans="1:14" s="300" customFormat="1" ht="12.75">
      <c r="A159" s="79" t="s">
        <v>103</v>
      </c>
      <c r="B159" s="58" t="str">
        <f aca="true" t="shared" si="62" ref="B159:N159">IF(B$156=0,"",B154/B$156)</f>
        <v/>
      </c>
      <c r="C159" s="59" t="str">
        <f t="shared" si="62"/>
        <v/>
      </c>
      <c r="D159" s="60" t="str">
        <f t="shared" si="62"/>
        <v/>
      </c>
      <c r="E159" s="59" t="str">
        <f t="shared" si="62"/>
        <v/>
      </c>
      <c r="F159" s="60" t="str">
        <f t="shared" si="62"/>
        <v/>
      </c>
      <c r="G159" s="59" t="str">
        <f t="shared" si="62"/>
        <v/>
      </c>
      <c r="H159" s="60" t="str">
        <f t="shared" si="62"/>
        <v/>
      </c>
      <c r="I159" s="59" t="str">
        <f t="shared" si="62"/>
        <v/>
      </c>
      <c r="J159" s="60" t="str">
        <f t="shared" si="62"/>
        <v/>
      </c>
      <c r="K159" s="59" t="str">
        <f t="shared" si="62"/>
        <v/>
      </c>
      <c r="L159" s="60" t="str">
        <f t="shared" si="62"/>
        <v/>
      </c>
      <c r="M159" s="59" t="str">
        <f t="shared" si="62"/>
        <v/>
      </c>
      <c r="N159" s="61" t="str">
        <f t="shared" si="62"/>
        <v/>
      </c>
    </row>
    <row r="160" spans="1:15" s="300" customFormat="1" ht="12.75">
      <c r="A160" s="79" t="s">
        <v>345</v>
      </c>
      <c r="B160" s="334" t="str">
        <f aca="true" t="shared" si="63" ref="B160:N160">IF(B$156=0,"",B155/B$156)</f>
        <v/>
      </c>
      <c r="C160" s="86" t="str">
        <f t="shared" si="63"/>
        <v/>
      </c>
      <c r="D160" s="335" t="str">
        <f t="shared" si="63"/>
        <v/>
      </c>
      <c r="E160" s="86" t="str">
        <f t="shared" si="63"/>
        <v/>
      </c>
      <c r="F160" s="335" t="str">
        <f t="shared" si="63"/>
        <v/>
      </c>
      <c r="G160" s="86" t="str">
        <f t="shared" si="63"/>
        <v/>
      </c>
      <c r="H160" s="335" t="str">
        <f t="shared" si="63"/>
        <v/>
      </c>
      <c r="I160" s="86" t="str">
        <f t="shared" si="63"/>
        <v/>
      </c>
      <c r="J160" s="335" t="str">
        <f t="shared" si="63"/>
        <v/>
      </c>
      <c r="K160" s="86" t="str">
        <f t="shared" si="63"/>
        <v/>
      </c>
      <c r="L160" s="335" t="str">
        <f t="shared" si="63"/>
        <v/>
      </c>
      <c r="M160" s="86" t="str">
        <f t="shared" si="63"/>
        <v/>
      </c>
      <c r="N160" s="87" t="str">
        <f t="shared" si="63"/>
        <v/>
      </c>
      <c r="O160" s="228"/>
    </row>
    <row r="161" spans="1:14" s="300" customFormat="1" ht="13.5" thickBot="1">
      <c r="A161" s="199" t="s">
        <v>220</v>
      </c>
      <c r="B161" s="200">
        <f>SUMPRODUCT(B153:B155,B138:B140)</f>
        <v>0</v>
      </c>
      <c r="C161" s="201">
        <f>SUMPRODUCT(C153:C155,B138:B140)</f>
        <v>0</v>
      </c>
      <c r="D161" s="201">
        <f>SUMPRODUCT(D153:D155,B138:B140)</f>
        <v>0</v>
      </c>
      <c r="E161" s="201">
        <f>SUMPRODUCT(E153:E155,B138:B140)</f>
        <v>0</v>
      </c>
      <c r="F161" s="201">
        <f>SUMPRODUCT(F153:F155,B138:B140)</f>
        <v>0</v>
      </c>
      <c r="G161" s="201">
        <f>SUMPRODUCT(G153:G155,B138:B140)</f>
        <v>0</v>
      </c>
      <c r="H161" s="201">
        <f>SUMPRODUCT(H153:H155,B138:B140)</f>
        <v>0</v>
      </c>
      <c r="I161" s="201">
        <f>SUMPRODUCT(I153:I155,B138:B140)</f>
        <v>0</v>
      </c>
      <c r="J161" s="201">
        <f>SUMPRODUCT(J153:J155,B138:B140)</f>
        <v>0</v>
      </c>
      <c r="K161" s="201">
        <f>SUMPRODUCT(K153:K155,B138:B140)</f>
        <v>0</v>
      </c>
      <c r="L161" s="201">
        <f>SUMPRODUCT(L153:L155,B138:B140)</f>
        <v>0</v>
      </c>
      <c r="M161" s="201">
        <f>SUMPRODUCT(M153:M155,B138:B140)</f>
        <v>0</v>
      </c>
      <c r="N161" s="202">
        <f>SUM(B161:M161)</f>
        <v>0</v>
      </c>
    </row>
    <row r="162" ht="39.95" customHeight="1" thickBot="1"/>
    <row r="163" spans="1:14" s="300" customFormat="1" ht="15.75">
      <c r="A163" s="220" t="s">
        <v>234</v>
      </c>
      <c r="B163" s="221"/>
      <c r="C163" s="221"/>
      <c r="D163" s="221"/>
      <c r="E163" s="221"/>
      <c r="F163" s="221"/>
      <c r="G163" s="221"/>
      <c r="H163" s="221"/>
      <c r="I163" s="221"/>
      <c r="J163" s="221"/>
      <c r="K163" s="221"/>
      <c r="L163" s="221"/>
      <c r="M163" s="221"/>
      <c r="N163" s="222"/>
    </row>
    <row r="164" spans="1:14" s="300" customFormat="1" ht="13.5" thickBot="1">
      <c r="A164" s="265" t="s">
        <v>329</v>
      </c>
      <c r="B164" s="54"/>
      <c r="C164" s="54"/>
      <c r="D164" s="54"/>
      <c r="E164" s="54"/>
      <c r="F164" s="54"/>
      <c r="G164" s="54"/>
      <c r="H164" s="54"/>
      <c r="I164" s="54"/>
      <c r="J164" s="54"/>
      <c r="K164" s="54"/>
      <c r="L164" s="54"/>
      <c r="M164" s="54"/>
      <c r="N164" s="223"/>
    </row>
    <row r="165" spans="1:14" s="300" customFormat="1" ht="16.5" thickBot="1">
      <c r="A165" s="55" t="s">
        <v>5</v>
      </c>
      <c r="B165" s="115">
        <f>'J-Cost_West'!K185/SUM($B$174:$M$174)</f>
        <v>0</v>
      </c>
      <c r="C165" s="54"/>
      <c r="D165" s="54" t="s">
        <v>1</v>
      </c>
      <c r="E165" s="54"/>
      <c r="F165" s="54"/>
      <c r="G165" s="54"/>
      <c r="H165" s="54"/>
      <c r="I165" s="54"/>
      <c r="J165" s="54"/>
      <c r="K165" s="54"/>
      <c r="L165" s="54"/>
      <c r="M165" s="54"/>
      <c r="N165" s="223"/>
    </row>
    <row r="166" spans="1:14" s="300" customFormat="1" ht="15.75">
      <c r="A166" s="55"/>
      <c r="B166" s="53"/>
      <c r="C166" s="54"/>
      <c r="D166" s="54"/>
      <c r="E166" s="54"/>
      <c r="F166" s="54"/>
      <c r="G166" s="54"/>
      <c r="H166" s="54"/>
      <c r="I166" s="54"/>
      <c r="J166" s="54"/>
      <c r="K166" s="54"/>
      <c r="L166" s="54"/>
      <c r="M166" s="54"/>
      <c r="N166" s="223"/>
    </row>
    <row r="167" spans="1:14" s="300" customFormat="1" ht="16.5" thickBot="1">
      <c r="A167" s="52" t="s">
        <v>115</v>
      </c>
      <c r="B167" s="53"/>
      <c r="C167" s="54"/>
      <c r="D167" s="54"/>
      <c r="E167" s="54"/>
      <c r="F167" s="54"/>
      <c r="G167" s="54"/>
      <c r="H167" s="54"/>
      <c r="I167" s="54"/>
      <c r="J167" s="54"/>
      <c r="K167" s="54"/>
      <c r="L167" s="54"/>
      <c r="M167" s="54"/>
      <c r="N167" s="223"/>
    </row>
    <row r="168" spans="1:14" s="300" customFormat="1" ht="13.5" thickBot="1">
      <c r="A168" s="55" t="s">
        <v>98</v>
      </c>
      <c r="B168" s="206">
        <v>0</v>
      </c>
      <c r="C168" s="54"/>
      <c r="D168" s="54"/>
      <c r="E168" s="54"/>
      <c r="F168" s="54"/>
      <c r="G168" s="54"/>
      <c r="H168" s="54"/>
      <c r="I168" s="54"/>
      <c r="J168" s="54"/>
      <c r="K168" s="54"/>
      <c r="L168" s="54"/>
      <c r="M168" s="54"/>
      <c r="N168" s="223"/>
    </row>
    <row r="169" spans="1:14" s="300" customFormat="1" ht="13.5" thickBot="1">
      <c r="A169" s="55" t="s">
        <v>112</v>
      </c>
      <c r="B169" s="206">
        <v>0</v>
      </c>
      <c r="C169" s="54"/>
      <c r="D169" s="54"/>
      <c r="E169" s="54"/>
      <c r="F169" s="54"/>
      <c r="G169" s="54"/>
      <c r="H169" s="54"/>
      <c r="I169" s="54"/>
      <c r="J169" s="54"/>
      <c r="K169" s="54"/>
      <c r="L169" s="54"/>
      <c r="M169" s="54"/>
      <c r="N169" s="223"/>
    </row>
    <row r="170" spans="1:14" s="300" customFormat="1" ht="13.5" thickBot="1">
      <c r="A170" s="55" t="s">
        <v>346</v>
      </c>
      <c r="B170" s="207">
        <v>0</v>
      </c>
      <c r="C170" s="54"/>
      <c r="D170" s="54"/>
      <c r="E170" s="54"/>
      <c r="F170" s="54"/>
      <c r="G170" s="54"/>
      <c r="H170" s="54"/>
      <c r="I170" s="54"/>
      <c r="J170" s="54"/>
      <c r="K170" s="54"/>
      <c r="L170" s="54"/>
      <c r="M170" s="54"/>
      <c r="N170" s="223"/>
    </row>
    <row r="171" spans="1:14" s="300" customFormat="1" ht="13.5" thickBot="1">
      <c r="A171" s="224"/>
      <c r="B171" s="306">
        <v>45474</v>
      </c>
      <c r="C171" s="306">
        <f>EOMONTH(B171,0)+1</f>
        <v>45505</v>
      </c>
      <c r="D171" s="306">
        <f aca="true" t="shared" si="64" ref="D171:M171">EOMONTH(C171,0)+1</f>
        <v>45536</v>
      </c>
      <c r="E171" s="306">
        <f t="shared" si="64"/>
        <v>45566</v>
      </c>
      <c r="F171" s="306">
        <f t="shared" si="64"/>
        <v>45597</v>
      </c>
      <c r="G171" s="306">
        <f t="shared" si="64"/>
        <v>45627</v>
      </c>
      <c r="H171" s="306">
        <f t="shared" si="64"/>
        <v>45658</v>
      </c>
      <c r="I171" s="306">
        <f t="shared" si="64"/>
        <v>45689</v>
      </c>
      <c r="J171" s="306">
        <f t="shared" si="64"/>
        <v>45717</v>
      </c>
      <c r="K171" s="306">
        <f t="shared" si="64"/>
        <v>45748</v>
      </c>
      <c r="L171" s="306">
        <f t="shared" si="64"/>
        <v>45778</v>
      </c>
      <c r="M171" s="306">
        <f t="shared" si="64"/>
        <v>45809</v>
      </c>
      <c r="N171" s="223"/>
    </row>
    <row r="172" spans="1:14" s="300" customFormat="1" ht="25.5">
      <c r="A172" s="90" t="s">
        <v>1</v>
      </c>
      <c r="B172" s="305" t="str">
        <f>"Month - "&amp;COLUMNS($B171:B171)&amp;", 
"&amp;TEXT(B171,"mmm yyyy")</f>
        <v>Month - 1, 
Jul 2024</v>
      </c>
      <c r="C172" s="305" t="str">
        <f>"Month - "&amp;COLUMNS($B171:C171)&amp;", 
"&amp;TEXT(C171,"mmm yyyy")</f>
        <v>Month - 2, 
Aug 2024</v>
      </c>
      <c r="D172" s="305" t="str">
        <f>"Month - "&amp;COLUMNS($B171:D171)&amp;", 
"&amp;TEXT(D171,"mmm yyyy")</f>
        <v>Month - 3, 
Sep 2024</v>
      </c>
      <c r="E172" s="305" t="str">
        <f>"Month - "&amp;COLUMNS($B171:E171)&amp;", 
"&amp;TEXT(E171,"mmm yyyy")</f>
        <v>Month - 4, 
Oct 2024</v>
      </c>
      <c r="F172" s="305" t="str">
        <f>"Month - "&amp;COLUMNS($B171:F171)&amp;", 
"&amp;TEXT(F171,"mmm yyyy")</f>
        <v>Month - 5, 
Nov 2024</v>
      </c>
      <c r="G172" s="305" t="str">
        <f>"Month - "&amp;COLUMNS($B171:G171)&amp;", 
"&amp;TEXT(G171,"mmm yyyy")</f>
        <v>Month - 6, 
Dec 2024</v>
      </c>
      <c r="H172" s="305" t="str">
        <f>"Month - "&amp;COLUMNS($B171:H171)&amp;", 
"&amp;TEXT(H171,"mmm yyyy")</f>
        <v>Month - 7, 
Jan 2025</v>
      </c>
      <c r="I172" s="305" t="str">
        <f>"Month - "&amp;COLUMNS($B171:I171)&amp;", 
"&amp;TEXT(I171,"mmm yyyy")</f>
        <v>Month - 8, 
Feb 2025</v>
      </c>
      <c r="J172" s="305" t="str">
        <f>"Month - "&amp;COLUMNS($B171:J171)&amp;", 
"&amp;TEXT(J171,"mmm yyyy")</f>
        <v>Month - 9, 
Mar 2025</v>
      </c>
      <c r="K172" s="305" t="str">
        <f>"Month - "&amp;COLUMNS($B171:K171)&amp;", 
"&amp;TEXT(K171,"mmm yyyy")</f>
        <v>Month - 10, 
Apr 2025</v>
      </c>
      <c r="L172" s="305" t="str">
        <f>"Month - "&amp;COLUMNS($B171:L171)&amp;", 
"&amp;TEXT(L171,"mmm yyyy")</f>
        <v>Month - 11, 
May 2025</v>
      </c>
      <c r="M172" s="305" t="str">
        <f>"Month - "&amp;COLUMNS($B171:M171)&amp;", 
"&amp;TEXT(M171,"mmm yyyy")</f>
        <v>Month - 12, 
Jun 2025</v>
      </c>
      <c r="N172" s="56" t="s">
        <v>7</v>
      </c>
    </row>
    <row r="173" spans="1:14" s="300" customFormat="1" ht="12.75">
      <c r="A173" s="57" t="s">
        <v>105</v>
      </c>
      <c r="B173" s="91">
        <f aca="true" t="shared" si="65" ref="B173:M173">B143</f>
        <v>0.0014467654179763922</v>
      </c>
      <c r="C173" s="59">
        <f t="shared" si="65"/>
        <v>0.0014467654179763922</v>
      </c>
      <c r="D173" s="59">
        <f t="shared" si="65"/>
        <v>0.0014467654179763922</v>
      </c>
      <c r="E173" s="59">
        <f t="shared" si="65"/>
        <v>0.0014467654179763922</v>
      </c>
      <c r="F173" s="59">
        <f t="shared" si="65"/>
        <v>0.0014467654179763922</v>
      </c>
      <c r="G173" s="59">
        <f t="shared" si="65"/>
        <v>0.0014467654179763922</v>
      </c>
      <c r="H173" s="59">
        <f t="shared" si="65"/>
        <v>0.0014467654179763922</v>
      </c>
      <c r="I173" s="59">
        <f t="shared" si="65"/>
        <v>0.0014467654179763922</v>
      </c>
      <c r="J173" s="59">
        <f t="shared" si="65"/>
        <v>0.0014467654179763922</v>
      </c>
      <c r="K173" s="59">
        <f t="shared" si="65"/>
        <v>0.0014467654179763922</v>
      </c>
      <c r="L173" s="59">
        <f t="shared" si="65"/>
        <v>0.0014467654179763922</v>
      </c>
      <c r="M173" s="59">
        <f t="shared" si="65"/>
        <v>0.0014467654179763922</v>
      </c>
      <c r="N173" s="92">
        <f>AVERAGE(B173:M173)</f>
        <v>0.0014467654179763922</v>
      </c>
    </row>
    <row r="174" spans="1:14" s="300" customFormat="1" ht="12.75">
      <c r="A174" s="78" t="s">
        <v>99</v>
      </c>
      <c r="B174" s="62">
        <f>M144*(1+B173)</f>
        <v>2046.2086099043847</v>
      </c>
      <c r="C174" s="63">
        <f>B174*(1+C173)</f>
        <v>2049.16899375916</v>
      </c>
      <c r="D174" s="63">
        <f aca="true" t="shared" si="66" ref="D174:M174">C174*(1+D173)</f>
        <v>2052.1336605949205</v>
      </c>
      <c r="E174" s="63">
        <f t="shared" si="66"/>
        <v>2055.1026166081347</v>
      </c>
      <c r="F174" s="63">
        <f t="shared" si="66"/>
        <v>2058.0758680042363</v>
      </c>
      <c r="G174" s="63">
        <f t="shared" si="66"/>
        <v>2061.0534209976367</v>
      </c>
      <c r="H174" s="63">
        <f t="shared" si="66"/>
        <v>2064.035281811738</v>
      </c>
      <c r="I174" s="63">
        <f t="shared" si="66"/>
        <v>2067.0214566789464</v>
      </c>
      <c r="J174" s="63">
        <f t="shared" si="66"/>
        <v>2070.0119518406846</v>
      </c>
      <c r="K174" s="63">
        <f t="shared" si="66"/>
        <v>2073.0067735474054</v>
      </c>
      <c r="L174" s="63">
        <f t="shared" si="66"/>
        <v>2076.0059280586047</v>
      </c>
      <c r="M174" s="63">
        <f t="shared" si="66"/>
        <v>2079.009421642834</v>
      </c>
      <c r="N174" s="65">
        <f>AVERAGE(B174:M174)</f>
        <v>2062.5694986207236</v>
      </c>
    </row>
    <row r="175" spans="1:14" s="300" customFormat="1" ht="13.5" thickBot="1">
      <c r="A175" s="93" t="s">
        <v>8</v>
      </c>
      <c r="B175" s="95">
        <f>$B$165</f>
        <v>0</v>
      </c>
      <c r="C175" s="67">
        <f aca="true" t="shared" si="67" ref="C175:M175">$B$165</f>
        <v>0</v>
      </c>
      <c r="D175" s="67">
        <f t="shared" si="67"/>
        <v>0</v>
      </c>
      <c r="E175" s="67">
        <f t="shared" si="67"/>
        <v>0</v>
      </c>
      <c r="F175" s="67">
        <f t="shared" si="67"/>
        <v>0</v>
      </c>
      <c r="G175" s="67">
        <f t="shared" si="67"/>
        <v>0</v>
      </c>
      <c r="H175" s="67">
        <f t="shared" si="67"/>
        <v>0</v>
      </c>
      <c r="I175" s="67">
        <f t="shared" si="67"/>
        <v>0</v>
      </c>
      <c r="J175" s="68">
        <f t="shared" si="67"/>
        <v>0</v>
      </c>
      <c r="K175" s="95">
        <f t="shared" si="67"/>
        <v>0</v>
      </c>
      <c r="L175" s="67">
        <f t="shared" si="67"/>
        <v>0</v>
      </c>
      <c r="M175" s="68">
        <f t="shared" si="67"/>
        <v>0</v>
      </c>
      <c r="N175" s="69">
        <f>$B$75</f>
        <v>0</v>
      </c>
    </row>
    <row r="176" spans="1:14" s="300" customFormat="1" ht="14.25" thickBot="1" thickTop="1">
      <c r="A176" s="94" t="s">
        <v>9</v>
      </c>
      <c r="B176" s="70">
        <f aca="true" t="shared" si="68" ref="B176:M176">B174*B175</f>
        <v>0</v>
      </c>
      <c r="C176" s="71">
        <f t="shared" si="68"/>
        <v>0</v>
      </c>
      <c r="D176" s="72">
        <f t="shared" si="68"/>
        <v>0</v>
      </c>
      <c r="E176" s="71">
        <f t="shared" si="68"/>
        <v>0</v>
      </c>
      <c r="F176" s="72">
        <f t="shared" si="68"/>
        <v>0</v>
      </c>
      <c r="G176" s="71">
        <f t="shared" si="68"/>
        <v>0</v>
      </c>
      <c r="H176" s="72">
        <f t="shared" si="68"/>
        <v>0</v>
      </c>
      <c r="I176" s="71">
        <f t="shared" si="68"/>
        <v>0</v>
      </c>
      <c r="J176" s="72">
        <f t="shared" si="68"/>
        <v>0</v>
      </c>
      <c r="K176" s="71">
        <f t="shared" si="68"/>
        <v>0</v>
      </c>
      <c r="L176" s="72">
        <f t="shared" si="68"/>
        <v>0</v>
      </c>
      <c r="M176" s="71">
        <f t="shared" si="68"/>
        <v>0</v>
      </c>
      <c r="N176" s="219">
        <f>SUM(B176:M176)</f>
        <v>0</v>
      </c>
    </row>
    <row r="177" spans="1:14" ht="15.75">
      <c r="A177" s="225"/>
      <c r="B177" s="88"/>
      <c r="C177" s="88"/>
      <c r="D177" s="88"/>
      <c r="E177" s="88"/>
      <c r="F177" s="88"/>
      <c r="G177" s="116"/>
      <c r="H177" s="88"/>
      <c r="I177" s="116"/>
      <c r="J177" s="117"/>
      <c r="K177" s="118"/>
      <c r="L177" s="119"/>
      <c r="M177" s="53"/>
      <c r="N177" s="226"/>
    </row>
    <row r="178" spans="1:14" s="300" customFormat="1" ht="12.75">
      <c r="A178" s="73" t="s">
        <v>116</v>
      </c>
      <c r="B178" s="74"/>
      <c r="C178" s="74"/>
      <c r="D178" s="74"/>
      <c r="E178" s="74"/>
      <c r="F178" s="74"/>
      <c r="G178" s="74"/>
      <c r="H178" s="74"/>
      <c r="I178" s="74"/>
      <c r="J178" s="74"/>
      <c r="K178" s="74"/>
      <c r="L178" s="74"/>
      <c r="M178" s="74"/>
      <c r="N178" s="226"/>
    </row>
    <row r="179" spans="1:14" s="300" customFormat="1" ht="13.5" thickBot="1">
      <c r="A179" s="75"/>
      <c r="B179" s="72"/>
      <c r="C179" s="72"/>
      <c r="D179" s="72"/>
      <c r="E179" s="72"/>
      <c r="F179" s="72"/>
      <c r="G179" s="72"/>
      <c r="H179" s="72"/>
      <c r="I179" s="72"/>
      <c r="J179" s="72"/>
      <c r="K179" s="72"/>
      <c r="L179" s="72"/>
      <c r="M179" s="72"/>
      <c r="N179" s="227"/>
    </row>
    <row r="180" spans="1:14" s="300" customFormat="1" ht="27" customHeight="1">
      <c r="A180" s="90" t="s">
        <v>1</v>
      </c>
      <c r="B180" s="305" t="str">
        <f>"Month - "&amp;COLUMNS($B179:B179)&amp;", 
"&amp;TEXT(B171,"mmm yyyy")</f>
        <v>Month - 1, 
Jul 2024</v>
      </c>
      <c r="C180" s="305" t="str">
        <f>"Month - "&amp;COLUMNS($B179:C179)&amp;", 
"&amp;TEXT(C171,"mmm yyyy")</f>
        <v>Month - 2, 
Aug 2024</v>
      </c>
      <c r="D180" s="305" t="str">
        <f>"Month - "&amp;COLUMNS($B179:D179)&amp;", 
"&amp;TEXT(D171,"mmm yyyy")</f>
        <v>Month - 3, 
Sep 2024</v>
      </c>
      <c r="E180" s="305" t="str">
        <f>"Month - "&amp;COLUMNS($B179:E179)&amp;", 
"&amp;TEXT(E171,"mmm yyyy")</f>
        <v>Month - 4, 
Oct 2024</v>
      </c>
      <c r="F180" s="305" t="str">
        <f>"Month - "&amp;COLUMNS($B179:F179)&amp;", 
"&amp;TEXT(F171,"mmm yyyy")</f>
        <v>Month - 5, 
Nov 2024</v>
      </c>
      <c r="G180" s="305" t="str">
        <f>"Month - "&amp;COLUMNS($B179:G179)&amp;", 
"&amp;TEXT(G171,"mmm yyyy")</f>
        <v>Month - 6, 
Dec 2024</v>
      </c>
      <c r="H180" s="305" t="str">
        <f>"Month - "&amp;COLUMNS($B179:H179)&amp;", 
"&amp;TEXT(H171,"mmm yyyy")</f>
        <v>Month - 7, 
Jan 2025</v>
      </c>
      <c r="I180" s="305" t="str">
        <f>"Month - "&amp;COLUMNS($B179:I179)&amp;", 
"&amp;TEXT(I171,"mmm yyyy")</f>
        <v>Month - 8, 
Feb 2025</v>
      </c>
      <c r="J180" s="305" t="str">
        <f>"Month - "&amp;COLUMNS($B179:J179)&amp;", 
"&amp;TEXT(J171,"mmm yyyy")</f>
        <v>Month - 9, 
Mar 2025</v>
      </c>
      <c r="K180" s="305" t="str">
        <f>"Month - "&amp;COLUMNS($B179:K179)&amp;", 
"&amp;TEXT(K171,"mmm yyyy")</f>
        <v>Month - 10, 
Apr 2025</v>
      </c>
      <c r="L180" s="305" t="str">
        <f>"Month - "&amp;COLUMNS($B179:L179)&amp;", 
"&amp;TEXT(L171,"mmm yyyy")</f>
        <v>Month - 11, 
May 2025</v>
      </c>
      <c r="M180" s="305" t="str">
        <f>"Month - "&amp;COLUMNS($B179:M179)&amp;", 
"&amp;TEXT(M171,"mmm yyyy")</f>
        <v>Month - 12, 
Jun 2025</v>
      </c>
      <c r="N180" s="56" t="s">
        <v>10</v>
      </c>
    </row>
    <row r="181" spans="1:14" s="300" customFormat="1" ht="14.1" customHeight="1">
      <c r="A181" s="85" t="s">
        <v>107</v>
      </c>
      <c r="B181" s="302"/>
      <c r="C181" s="303"/>
      <c r="D181" s="303"/>
      <c r="E181" s="303"/>
      <c r="F181" s="303"/>
      <c r="G181" s="303"/>
      <c r="H181" s="303"/>
      <c r="I181" s="303"/>
      <c r="J181" s="304"/>
      <c r="K181" s="303"/>
      <c r="L181" s="303"/>
      <c r="M181" s="303"/>
      <c r="N181" s="87" t="str">
        <f>_xlfn.IFERROR(AVERAGE(B181:M181),"")</f>
        <v/>
      </c>
    </row>
    <row r="182" spans="1:14" s="300" customFormat="1" ht="13.5" thickBot="1">
      <c r="A182" s="229" t="s">
        <v>100</v>
      </c>
      <c r="B182" s="230">
        <f>B174*B$181</f>
        <v>0</v>
      </c>
      <c r="C182" s="231">
        <f aca="true" t="shared" si="69" ref="C182:M182">C174*C$181</f>
        <v>0</v>
      </c>
      <c r="D182" s="231">
        <f t="shared" si="69"/>
        <v>0</v>
      </c>
      <c r="E182" s="231">
        <f t="shared" si="69"/>
        <v>0</v>
      </c>
      <c r="F182" s="231">
        <f t="shared" si="69"/>
        <v>0</v>
      </c>
      <c r="G182" s="231">
        <f t="shared" si="69"/>
        <v>0</v>
      </c>
      <c r="H182" s="231">
        <f t="shared" si="69"/>
        <v>0</v>
      </c>
      <c r="I182" s="231">
        <f t="shared" si="69"/>
        <v>0</v>
      </c>
      <c r="J182" s="231">
        <f t="shared" si="69"/>
        <v>0</v>
      </c>
      <c r="K182" s="231">
        <f t="shared" si="69"/>
        <v>0</v>
      </c>
      <c r="L182" s="231">
        <f t="shared" si="69"/>
        <v>0</v>
      </c>
      <c r="M182" s="231">
        <f t="shared" si="69"/>
        <v>0</v>
      </c>
      <c r="N182" s="232">
        <f>AVERAGE(B182:M182)</f>
        <v>0</v>
      </c>
    </row>
    <row r="183" spans="1:14" s="300" customFormat="1" ht="12.75">
      <c r="A183" s="77" t="s">
        <v>106</v>
      </c>
      <c r="B183" s="301"/>
      <c r="C183" s="301"/>
      <c r="D183" s="301"/>
      <c r="E183" s="301"/>
      <c r="F183" s="301"/>
      <c r="G183" s="301"/>
      <c r="H183" s="301"/>
      <c r="I183" s="301"/>
      <c r="J183" s="301"/>
      <c r="K183" s="301"/>
      <c r="L183" s="301"/>
      <c r="M183" s="301"/>
      <c r="N183" s="120">
        <f>SUM(B183:M183)</f>
        <v>0</v>
      </c>
    </row>
    <row r="184" spans="1:14" s="300" customFormat="1" ht="12.75">
      <c r="A184" s="79" t="s">
        <v>101</v>
      </c>
      <c r="B184" s="203"/>
      <c r="C184" s="204"/>
      <c r="D184" s="205"/>
      <c r="E184" s="204"/>
      <c r="F184" s="205"/>
      <c r="G184" s="204"/>
      <c r="H184" s="205"/>
      <c r="I184" s="204"/>
      <c r="J184" s="205"/>
      <c r="K184" s="204"/>
      <c r="L184" s="205"/>
      <c r="M184" s="204"/>
      <c r="N184" s="120">
        <f>SUM(B184:M184)</f>
        <v>0</v>
      </c>
    </row>
    <row r="185" spans="1:14" s="300" customFormat="1" ht="13.5" thickBot="1">
      <c r="A185" s="195" t="s">
        <v>344</v>
      </c>
      <c r="B185" s="203"/>
      <c r="C185" s="204"/>
      <c r="D185" s="205"/>
      <c r="E185" s="204"/>
      <c r="F185" s="205"/>
      <c r="G185" s="204"/>
      <c r="H185" s="205"/>
      <c r="I185" s="204"/>
      <c r="J185" s="205"/>
      <c r="K185" s="204"/>
      <c r="L185" s="205"/>
      <c r="M185" s="204"/>
      <c r="N185" s="120">
        <f>SUM(B185:M185)</f>
        <v>0</v>
      </c>
    </row>
    <row r="186" spans="1:14" s="300" customFormat="1" ht="13.5" thickTop="1">
      <c r="A186" s="76" t="s">
        <v>102</v>
      </c>
      <c r="B186" s="81">
        <f aca="true" t="shared" si="70" ref="B186:N186">SUM(B183:B185)</f>
        <v>0</v>
      </c>
      <c r="C186" s="82">
        <f t="shared" si="70"/>
        <v>0</v>
      </c>
      <c r="D186" s="83">
        <f t="shared" si="70"/>
        <v>0</v>
      </c>
      <c r="E186" s="82">
        <f t="shared" si="70"/>
        <v>0</v>
      </c>
      <c r="F186" s="83">
        <f t="shared" si="70"/>
        <v>0</v>
      </c>
      <c r="G186" s="82">
        <f t="shared" si="70"/>
        <v>0</v>
      </c>
      <c r="H186" s="83">
        <f t="shared" si="70"/>
        <v>0</v>
      </c>
      <c r="I186" s="82">
        <f t="shared" si="70"/>
        <v>0</v>
      </c>
      <c r="J186" s="83">
        <f t="shared" si="70"/>
        <v>0</v>
      </c>
      <c r="K186" s="82">
        <f t="shared" si="70"/>
        <v>0</v>
      </c>
      <c r="L186" s="83">
        <f t="shared" si="70"/>
        <v>0</v>
      </c>
      <c r="M186" s="82">
        <f t="shared" si="70"/>
        <v>0</v>
      </c>
      <c r="N186" s="84">
        <f t="shared" si="70"/>
        <v>0</v>
      </c>
    </row>
    <row r="187" spans="1:14" ht="13.5" thickBot="1">
      <c r="A187" s="314" t="s">
        <v>11</v>
      </c>
      <c r="B187" s="315" t="str">
        <f aca="true" t="shared" si="71" ref="B187:N187">IF(B182=0,"",B186/B182)</f>
        <v/>
      </c>
      <c r="C187" s="316" t="str">
        <f t="shared" si="71"/>
        <v/>
      </c>
      <c r="D187" s="317" t="str">
        <f t="shared" si="71"/>
        <v/>
      </c>
      <c r="E187" s="316" t="str">
        <f t="shared" si="71"/>
        <v/>
      </c>
      <c r="F187" s="317" t="str">
        <f t="shared" si="71"/>
        <v/>
      </c>
      <c r="G187" s="316" t="str">
        <f t="shared" si="71"/>
        <v/>
      </c>
      <c r="H187" s="317" t="str">
        <f t="shared" si="71"/>
        <v/>
      </c>
      <c r="I187" s="316" t="str">
        <f t="shared" si="71"/>
        <v/>
      </c>
      <c r="J187" s="317" t="str">
        <f t="shared" si="71"/>
        <v/>
      </c>
      <c r="K187" s="316" t="str">
        <f t="shared" si="71"/>
        <v/>
      </c>
      <c r="L187" s="317" t="str">
        <f t="shared" si="71"/>
        <v/>
      </c>
      <c r="M187" s="316" t="str">
        <f t="shared" si="71"/>
        <v/>
      </c>
      <c r="N187" s="318" t="str">
        <f t="shared" si="71"/>
        <v/>
      </c>
    </row>
    <row r="188" spans="1:14" ht="13.5" thickTop="1">
      <c r="A188" s="78" t="s">
        <v>109</v>
      </c>
      <c r="B188" s="310" t="str">
        <f aca="true" t="shared" si="72" ref="B188:N188">IF(B$186=0,"",B183/B$186)</f>
        <v/>
      </c>
      <c r="C188" s="311" t="str">
        <f t="shared" si="72"/>
        <v/>
      </c>
      <c r="D188" s="312" t="str">
        <f t="shared" si="72"/>
        <v/>
      </c>
      <c r="E188" s="311" t="str">
        <f t="shared" si="72"/>
        <v/>
      </c>
      <c r="F188" s="312" t="str">
        <f t="shared" si="72"/>
        <v/>
      </c>
      <c r="G188" s="311" t="str">
        <f t="shared" si="72"/>
        <v/>
      </c>
      <c r="H188" s="312" t="str">
        <f t="shared" si="72"/>
        <v/>
      </c>
      <c r="I188" s="311" t="str">
        <f t="shared" si="72"/>
        <v/>
      </c>
      <c r="J188" s="312" t="str">
        <f t="shared" si="72"/>
        <v/>
      </c>
      <c r="K188" s="311" t="str">
        <f t="shared" si="72"/>
        <v/>
      </c>
      <c r="L188" s="312" t="str">
        <f t="shared" si="72"/>
        <v/>
      </c>
      <c r="M188" s="311" t="str">
        <f t="shared" si="72"/>
        <v/>
      </c>
      <c r="N188" s="313" t="str">
        <f t="shared" si="72"/>
        <v/>
      </c>
    </row>
    <row r="189" spans="1:14" ht="12.75">
      <c r="A189" s="79" t="s">
        <v>103</v>
      </c>
      <c r="B189" s="58" t="str">
        <f aca="true" t="shared" si="73" ref="B189:N189">IF(B$186=0,"",B184/B$186)</f>
        <v/>
      </c>
      <c r="C189" s="59" t="str">
        <f t="shared" si="73"/>
        <v/>
      </c>
      <c r="D189" s="60" t="str">
        <f t="shared" si="73"/>
        <v/>
      </c>
      <c r="E189" s="59" t="str">
        <f t="shared" si="73"/>
        <v/>
      </c>
      <c r="F189" s="60" t="str">
        <f t="shared" si="73"/>
        <v/>
      </c>
      <c r="G189" s="59" t="str">
        <f t="shared" si="73"/>
        <v/>
      </c>
      <c r="H189" s="60" t="str">
        <f t="shared" si="73"/>
        <v/>
      </c>
      <c r="I189" s="59" t="str">
        <f t="shared" si="73"/>
        <v/>
      </c>
      <c r="J189" s="60" t="str">
        <f t="shared" si="73"/>
        <v/>
      </c>
      <c r="K189" s="59" t="str">
        <f t="shared" si="73"/>
        <v/>
      </c>
      <c r="L189" s="60" t="str">
        <f t="shared" si="73"/>
        <v/>
      </c>
      <c r="M189" s="59" t="str">
        <f t="shared" si="73"/>
        <v/>
      </c>
      <c r="N189" s="61" t="str">
        <f t="shared" si="73"/>
        <v/>
      </c>
    </row>
    <row r="190" spans="1:14" ht="12.75">
      <c r="A190" s="79" t="s">
        <v>345</v>
      </c>
      <c r="B190" s="334" t="str">
        <f aca="true" t="shared" si="74" ref="B190:N190">IF(B$186=0,"",B185/B$186)</f>
        <v/>
      </c>
      <c r="C190" s="86" t="str">
        <f t="shared" si="74"/>
        <v/>
      </c>
      <c r="D190" s="335" t="str">
        <f t="shared" si="74"/>
        <v/>
      </c>
      <c r="E190" s="86" t="str">
        <f t="shared" si="74"/>
        <v/>
      </c>
      <c r="F190" s="335" t="str">
        <f t="shared" si="74"/>
        <v/>
      </c>
      <c r="G190" s="86" t="str">
        <f t="shared" si="74"/>
        <v/>
      </c>
      <c r="H190" s="335" t="str">
        <f t="shared" si="74"/>
        <v/>
      </c>
      <c r="I190" s="86" t="str">
        <f t="shared" si="74"/>
        <v/>
      </c>
      <c r="J190" s="335" t="str">
        <f t="shared" si="74"/>
        <v/>
      </c>
      <c r="K190" s="86" t="str">
        <f t="shared" si="74"/>
        <v/>
      </c>
      <c r="L190" s="335" t="str">
        <f t="shared" si="74"/>
        <v/>
      </c>
      <c r="M190" s="86" t="str">
        <f t="shared" si="74"/>
        <v/>
      </c>
      <c r="N190" s="87" t="str">
        <f t="shared" si="74"/>
        <v/>
      </c>
    </row>
    <row r="191" spans="1:14" ht="13.5" thickBot="1">
      <c r="A191" s="199" t="s">
        <v>220</v>
      </c>
      <c r="B191" s="200">
        <f>SUMPRODUCT(B183:B185,B168:B170)</f>
        <v>0</v>
      </c>
      <c r="C191" s="201">
        <f>SUMPRODUCT(C183:C185,B168:B170)</f>
        <v>0</v>
      </c>
      <c r="D191" s="201">
        <f>SUMPRODUCT(D183:D185,B168:B170)</f>
        <v>0</v>
      </c>
      <c r="E191" s="201">
        <f>SUMPRODUCT(E183:E185,B168:B170)</f>
        <v>0</v>
      </c>
      <c r="F191" s="201">
        <f>SUMPRODUCT(F183:F185,B168:B170)</f>
        <v>0</v>
      </c>
      <c r="G191" s="201">
        <f>SUMPRODUCT(G183:G185,B168:B170)</f>
        <v>0</v>
      </c>
      <c r="H191" s="201">
        <f>SUMPRODUCT(H183:H185,B168:B170)</f>
        <v>0</v>
      </c>
      <c r="I191" s="201">
        <f>SUMPRODUCT(I183:I185,B168:B170)</f>
        <v>0</v>
      </c>
      <c r="J191" s="201">
        <f>SUMPRODUCT(J183:J185,B168:B170)</f>
        <v>0</v>
      </c>
      <c r="K191" s="201">
        <f>SUMPRODUCT(K183:K185,B168:B170)</f>
        <v>0</v>
      </c>
      <c r="L191" s="201">
        <f>SUMPRODUCT(L183:L185,B168:B170)</f>
        <v>0</v>
      </c>
      <c r="M191" s="201">
        <f>SUMPRODUCT(M183:M185,B168:B170)</f>
        <v>0</v>
      </c>
      <c r="N191" s="202">
        <f>SUM(B191:M191)</f>
        <v>0</v>
      </c>
    </row>
  </sheetData>
  <sheetProtection algorithmName="SHA-512" hashValue="y5RKery/pwrEqhMtLGBaFrdawzqoCuGfcCzbpI7wurMOyRGvuviMNGa3UqI8KviGBGpFu2cOZwyck5rRhsfOWg==" saltValue="lZa8Io7xa3UI4m9x73j/gQ==" spinCount="100000" sheet="1" objects="1" scenarios="1"/>
  <mergeCells count="6">
    <mergeCell ref="A7:B7"/>
    <mergeCell ref="A8:B8"/>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1" max="16383" man="1"/>
    <brk id="70" max="16383" man="1"/>
    <brk id="100" max="16383" man="1"/>
    <brk id="131" max="16383" man="1"/>
    <brk id="161" max="16383" man="1"/>
    <brk id="19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BFA59-448D-43C6-8608-C10334F745FF}">
  <sheetPr>
    <tabColor rgb="FF0070C0"/>
    <pageSetUpPr fitToPage="1"/>
  </sheetPr>
  <dimension ref="A1:X193"/>
  <sheetViews>
    <sheetView showGridLines="0" zoomScale="80" zoomScaleNormal="80" workbookViewId="0" topLeftCell="A1">
      <selection activeCell="A1" sqref="A1:M1"/>
    </sheetView>
  </sheetViews>
  <sheetFormatPr defaultColWidth="8.7109375" defaultRowHeight="12.75"/>
  <cols>
    <col min="1" max="1" width="46.140625" style="104" customWidth="1"/>
    <col min="2" max="2" width="1.7109375" style="104" customWidth="1"/>
    <col min="3" max="3" width="15.7109375" style="289" customWidth="1"/>
    <col min="4" max="4" width="1.7109375" style="104" customWidth="1"/>
    <col min="5" max="5" width="15.7109375" style="289" customWidth="1"/>
    <col min="6" max="6" width="1.7109375" style="104" customWidth="1"/>
    <col min="7" max="7" width="15.7109375" style="289" customWidth="1"/>
    <col min="8" max="8" width="1.7109375" style="104" customWidth="1"/>
    <col min="9" max="9" width="15.7109375" style="289" customWidth="1"/>
    <col min="10" max="10" width="1.7109375" style="104" customWidth="1"/>
    <col min="11" max="11" width="15.7109375" style="104" customWidth="1"/>
    <col min="12" max="12" width="1.7109375" style="104" customWidth="1"/>
    <col min="13" max="13" width="15.7109375" style="290" customWidth="1"/>
    <col min="14" max="14" width="8.8515625" style="278" customWidth="1"/>
    <col min="15" max="15" width="14.421875" style="291" customWidth="1"/>
    <col min="16" max="16" width="8.7109375" style="104" customWidth="1"/>
    <col min="17" max="17" width="12.421875" style="104" bestFit="1" customWidth="1"/>
    <col min="18" max="18" width="18.00390625" style="104" bestFit="1" customWidth="1"/>
    <col min="19" max="16384" width="8.7109375" style="104" customWidth="1"/>
  </cols>
  <sheetData>
    <row r="1" spans="1:15" ht="21.75" customHeight="1">
      <c r="A1" s="375" t="s">
        <v>327</v>
      </c>
      <c r="B1" s="376"/>
      <c r="C1" s="376"/>
      <c r="D1" s="376"/>
      <c r="E1" s="376"/>
      <c r="F1" s="376"/>
      <c r="G1" s="376"/>
      <c r="H1" s="376"/>
      <c r="I1" s="376"/>
      <c r="J1" s="376"/>
      <c r="K1" s="376"/>
      <c r="L1" s="376"/>
      <c r="M1" s="376"/>
      <c r="O1" s="104"/>
    </row>
    <row r="2" spans="1:24" s="280" customFormat="1" ht="15">
      <c r="A2" s="121" t="str">
        <f>"CONTRACTOR: "&amp;'Contractor Info &amp; Instructions'!$B$3</f>
        <v xml:space="preserve">CONTRACTOR: </v>
      </c>
      <c r="B2" s="377"/>
      <c r="C2" s="377"/>
      <c r="D2" s="377"/>
      <c r="E2" s="377"/>
      <c r="F2" s="377"/>
      <c r="G2" s="377"/>
      <c r="H2" s="122"/>
      <c r="I2" s="123"/>
      <c r="J2" s="123"/>
      <c r="K2" s="123"/>
      <c r="L2" s="123"/>
      <c r="M2" s="123"/>
      <c r="N2" s="279"/>
      <c r="O2" s="104"/>
      <c r="P2" s="104"/>
      <c r="Q2" s="104"/>
      <c r="R2" s="104"/>
      <c r="S2" s="104"/>
      <c r="T2" s="104"/>
      <c r="U2" s="104"/>
      <c r="V2" s="104"/>
      <c r="W2" s="104"/>
      <c r="X2" s="104"/>
    </row>
    <row r="3" spans="2:24" s="280" customFormat="1" ht="15">
      <c r="B3" s="378" t="s">
        <v>342</v>
      </c>
      <c r="C3" s="376"/>
      <c r="D3" s="376"/>
      <c r="E3" s="376"/>
      <c r="F3" s="376"/>
      <c r="G3" s="376"/>
      <c r="H3" s="376"/>
      <c r="I3" s="376"/>
      <c r="J3" s="376"/>
      <c r="K3" s="376"/>
      <c r="L3" s="376"/>
      <c r="M3" s="376"/>
      <c r="N3" s="281"/>
      <c r="O3" s="104"/>
      <c r="P3" s="104"/>
      <c r="Q3" s="104"/>
      <c r="R3" s="104"/>
      <c r="S3" s="104"/>
      <c r="T3" s="104"/>
      <c r="U3" s="104"/>
      <c r="V3" s="104"/>
      <c r="W3" s="104"/>
      <c r="X3" s="104"/>
    </row>
    <row r="4" spans="1:15" ht="12.75">
      <c r="A4" s="124"/>
      <c r="B4" s="126"/>
      <c r="C4" s="127"/>
      <c r="D4" s="126"/>
      <c r="E4" s="127"/>
      <c r="F4" s="124"/>
      <c r="G4" s="128"/>
      <c r="H4" s="126"/>
      <c r="I4" s="127"/>
      <c r="J4" s="124"/>
      <c r="K4" s="124"/>
      <c r="L4" s="124"/>
      <c r="M4" s="129"/>
      <c r="O4" s="104"/>
    </row>
    <row r="5" spans="1:15" ht="12.75" customHeight="1">
      <c r="A5" s="130" t="s">
        <v>17</v>
      </c>
      <c r="B5" s="126"/>
      <c r="C5" s="129" t="s">
        <v>18</v>
      </c>
      <c r="D5" s="131"/>
      <c r="E5" s="129" t="s">
        <v>18</v>
      </c>
      <c r="F5" s="131"/>
      <c r="G5" s="129" t="s">
        <v>18</v>
      </c>
      <c r="H5" s="131"/>
      <c r="I5" s="129" t="s">
        <v>19</v>
      </c>
      <c r="J5" s="124"/>
      <c r="K5" s="129" t="s">
        <v>19</v>
      </c>
      <c r="L5" s="124"/>
      <c r="M5" s="129"/>
      <c r="O5" s="104"/>
    </row>
    <row r="6" spans="1:15" ht="13.5" customHeight="1">
      <c r="A6" s="132"/>
      <c r="B6" s="133"/>
      <c r="C6" s="131" t="s">
        <v>14</v>
      </c>
      <c r="D6" s="134"/>
      <c r="E6" s="131" t="s">
        <v>15</v>
      </c>
      <c r="F6" s="134"/>
      <c r="G6" s="131" t="s">
        <v>16</v>
      </c>
      <c r="H6" s="134"/>
      <c r="I6" s="131" t="s">
        <v>14</v>
      </c>
      <c r="J6" s="132"/>
      <c r="K6" s="131" t="s">
        <v>15</v>
      </c>
      <c r="L6" s="132"/>
      <c r="M6" s="135" t="s">
        <v>20</v>
      </c>
      <c r="O6" s="104"/>
    </row>
    <row r="7" spans="1:15" ht="13.5" customHeight="1">
      <c r="A7" s="136" t="s">
        <v>21</v>
      </c>
      <c r="B7" s="137"/>
      <c r="C7" s="138"/>
      <c r="D7" s="139"/>
      <c r="E7" s="138"/>
      <c r="F7" s="140"/>
      <c r="G7" s="138"/>
      <c r="H7" s="139"/>
      <c r="I7" s="138"/>
      <c r="J7" s="140"/>
      <c r="K7" s="140"/>
      <c r="L7" s="140"/>
      <c r="M7" s="138"/>
      <c r="O7" s="104"/>
    </row>
    <row r="8" spans="1:15" ht="18.75" customHeight="1">
      <c r="A8" s="141" t="s">
        <v>217</v>
      </c>
      <c r="B8" s="142"/>
      <c r="C8" s="143"/>
      <c r="D8" s="142"/>
      <c r="E8" s="143"/>
      <c r="F8" s="142"/>
      <c r="G8" s="143"/>
      <c r="H8" s="142"/>
      <c r="I8" s="143"/>
      <c r="J8" s="142"/>
      <c r="K8" s="142"/>
      <c r="L8" s="142"/>
      <c r="M8" s="144"/>
      <c r="O8" s="104"/>
    </row>
    <row r="9" spans="1:15" ht="12.75">
      <c r="A9" s="145" t="s">
        <v>207</v>
      </c>
      <c r="B9" s="142"/>
      <c r="C9" s="143"/>
      <c r="D9" s="142"/>
      <c r="E9" s="143"/>
      <c r="F9" s="142"/>
      <c r="G9" s="143"/>
      <c r="H9" s="142"/>
      <c r="I9" s="143"/>
      <c r="J9" s="142"/>
      <c r="K9" s="142"/>
      <c r="L9" s="142"/>
      <c r="M9" s="144"/>
      <c r="O9" s="104"/>
    </row>
    <row r="10" spans="1:15" ht="12.75">
      <c r="A10" s="234" t="s">
        <v>206</v>
      </c>
      <c r="B10" s="142"/>
      <c r="C10" s="214">
        <v>0</v>
      </c>
      <c r="D10" s="147"/>
      <c r="E10" s="214">
        <v>0</v>
      </c>
      <c r="F10" s="147"/>
      <c r="G10" s="214">
        <v>0</v>
      </c>
      <c r="H10" s="148"/>
      <c r="I10" s="214">
        <v>0</v>
      </c>
      <c r="J10" s="149"/>
      <c r="K10" s="214">
        <v>0</v>
      </c>
      <c r="L10" s="142"/>
      <c r="M10" s="150">
        <f>SUM(C10:K10)</f>
        <v>0</v>
      </c>
      <c r="O10" s="104"/>
    </row>
    <row r="11" spans="1:15" ht="12.75">
      <c r="A11" s="234" t="s">
        <v>23</v>
      </c>
      <c r="B11" s="142"/>
      <c r="C11" s="215">
        <v>0</v>
      </c>
      <c r="D11" s="151"/>
      <c r="E11" s="215">
        <v>0</v>
      </c>
      <c r="F11" s="151"/>
      <c r="G11" s="215">
        <v>0</v>
      </c>
      <c r="H11" s="151"/>
      <c r="I11" s="215">
        <v>0</v>
      </c>
      <c r="J11" s="151"/>
      <c r="K11" s="215">
        <v>0</v>
      </c>
      <c r="L11" s="149"/>
      <c r="M11" s="150">
        <f>SUM(C11:K11)</f>
        <v>0</v>
      </c>
      <c r="O11" s="104"/>
    </row>
    <row r="12" spans="1:15" ht="12.75">
      <c r="A12" s="234" t="s">
        <v>24</v>
      </c>
      <c r="B12" s="142"/>
      <c r="C12" s="215">
        <v>0</v>
      </c>
      <c r="D12" s="151"/>
      <c r="E12" s="215">
        <v>0</v>
      </c>
      <c r="F12" s="151"/>
      <c r="G12" s="215">
        <v>0</v>
      </c>
      <c r="H12" s="151"/>
      <c r="I12" s="215">
        <v>0</v>
      </c>
      <c r="J12" s="151"/>
      <c r="K12" s="215">
        <v>0</v>
      </c>
      <c r="L12" s="151"/>
      <c r="M12" s="150">
        <f>SUM(C12:K12)</f>
        <v>0</v>
      </c>
      <c r="O12" s="104"/>
    </row>
    <row r="13" spans="1:15" ht="12.75">
      <c r="A13" s="234" t="s">
        <v>25</v>
      </c>
      <c r="B13" s="142"/>
      <c r="C13" s="215">
        <v>0</v>
      </c>
      <c r="D13" s="151"/>
      <c r="E13" s="215">
        <v>0</v>
      </c>
      <c r="F13" s="151"/>
      <c r="G13" s="215">
        <v>0</v>
      </c>
      <c r="H13" s="151"/>
      <c r="I13" s="215">
        <v>0</v>
      </c>
      <c r="J13" s="151"/>
      <c r="K13" s="215">
        <v>0</v>
      </c>
      <c r="L13" s="151"/>
      <c r="M13" s="150">
        <f>SUM(C13:K13)</f>
        <v>0</v>
      </c>
      <c r="O13" s="104"/>
    </row>
    <row r="14" spans="1:24" s="121" customFormat="1" ht="12.75">
      <c r="A14" s="233" t="s">
        <v>208</v>
      </c>
      <c r="B14" s="152"/>
      <c r="C14" s="150">
        <f>SUM(C10:C13)</f>
        <v>0</v>
      </c>
      <c r="D14" s="99"/>
      <c r="E14" s="150">
        <f>SUM(E10:E13)</f>
        <v>0</v>
      </c>
      <c r="F14" s="99"/>
      <c r="G14" s="150">
        <f>SUM(G10:G13)</f>
        <v>0</v>
      </c>
      <c r="H14" s="99"/>
      <c r="I14" s="150">
        <f>SUM(I10:I13)</f>
        <v>0</v>
      </c>
      <c r="J14" s="99"/>
      <c r="K14" s="150">
        <f>SUM(K10:K13)</f>
        <v>0</v>
      </c>
      <c r="L14" s="99"/>
      <c r="M14" s="150">
        <f>SUM(M10:M13)</f>
        <v>0</v>
      </c>
      <c r="N14" s="282"/>
      <c r="O14" s="104"/>
      <c r="P14" s="104"/>
      <c r="Q14" s="104"/>
      <c r="R14" s="104"/>
      <c r="S14" s="104"/>
      <c r="T14" s="104"/>
      <c r="U14" s="104"/>
      <c r="V14" s="104"/>
      <c r="W14" s="104"/>
      <c r="X14" s="104"/>
    </row>
    <row r="15" spans="1:15" ht="12.75">
      <c r="A15" s="241"/>
      <c r="B15" s="142"/>
      <c r="C15" s="151"/>
      <c r="D15" s="151"/>
      <c r="E15" s="151"/>
      <c r="F15" s="151"/>
      <c r="G15" s="151"/>
      <c r="H15" s="151"/>
      <c r="I15" s="151"/>
      <c r="J15" s="151"/>
      <c r="K15" s="151"/>
      <c r="L15" s="151"/>
      <c r="M15" s="99"/>
      <c r="O15" s="104"/>
    </row>
    <row r="16" spans="1:15" ht="12.75">
      <c r="A16" s="233" t="s">
        <v>209</v>
      </c>
      <c r="B16" s="142"/>
      <c r="C16" s="151"/>
      <c r="D16" s="151"/>
      <c r="E16" s="151"/>
      <c r="F16" s="151"/>
      <c r="G16" s="151"/>
      <c r="H16" s="151"/>
      <c r="I16" s="151"/>
      <c r="J16" s="151"/>
      <c r="K16" s="151"/>
      <c r="L16" s="151"/>
      <c r="M16" s="99"/>
      <c r="O16" s="104"/>
    </row>
    <row r="17" spans="1:15" ht="12.75">
      <c r="A17" s="234" t="s">
        <v>206</v>
      </c>
      <c r="B17" s="142"/>
      <c r="C17" s="214">
        <v>0</v>
      </c>
      <c r="D17" s="147"/>
      <c r="E17" s="214">
        <v>0</v>
      </c>
      <c r="F17" s="147"/>
      <c r="G17" s="214">
        <v>0</v>
      </c>
      <c r="H17" s="148"/>
      <c r="I17" s="214">
        <v>0</v>
      </c>
      <c r="J17" s="149"/>
      <c r="K17" s="214">
        <v>0</v>
      </c>
      <c r="L17" s="142"/>
      <c r="M17" s="150">
        <f>SUM(C17:K17)</f>
        <v>0</v>
      </c>
      <c r="O17" s="104"/>
    </row>
    <row r="18" spans="1:15" ht="12.75">
      <c r="A18" s="234" t="s">
        <v>23</v>
      </c>
      <c r="B18" s="142"/>
      <c r="C18" s="215">
        <v>0</v>
      </c>
      <c r="D18" s="151"/>
      <c r="E18" s="215">
        <v>0</v>
      </c>
      <c r="F18" s="151"/>
      <c r="G18" s="215">
        <v>0</v>
      </c>
      <c r="H18" s="151"/>
      <c r="I18" s="215">
        <v>0</v>
      </c>
      <c r="J18" s="151"/>
      <c r="K18" s="215">
        <v>0</v>
      </c>
      <c r="L18" s="149"/>
      <c r="M18" s="150">
        <f>SUM(C18:K18)</f>
        <v>0</v>
      </c>
      <c r="O18" s="104"/>
    </row>
    <row r="19" spans="1:15" ht="12.75">
      <c r="A19" s="234" t="s">
        <v>24</v>
      </c>
      <c r="B19" s="142"/>
      <c r="C19" s="215">
        <v>0</v>
      </c>
      <c r="D19" s="151"/>
      <c r="E19" s="215">
        <v>0</v>
      </c>
      <c r="F19" s="151"/>
      <c r="G19" s="215">
        <v>0</v>
      </c>
      <c r="H19" s="151"/>
      <c r="I19" s="215">
        <v>0</v>
      </c>
      <c r="J19" s="151"/>
      <c r="K19" s="215">
        <v>0</v>
      </c>
      <c r="L19" s="151"/>
      <c r="M19" s="150">
        <f>SUM(C19:K19)</f>
        <v>0</v>
      </c>
      <c r="O19" s="104"/>
    </row>
    <row r="20" spans="1:15" ht="12.75">
      <c r="A20" s="234" t="s">
        <v>25</v>
      </c>
      <c r="B20" s="142"/>
      <c r="C20" s="215">
        <v>0</v>
      </c>
      <c r="D20" s="151"/>
      <c r="E20" s="215">
        <v>0</v>
      </c>
      <c r="F20" s="151"/>
      <c r="G20" s="215">
        <v>0</v>
      </c>
      <c r="H20" s="151"/>
      <c r="I20" s="215">
        <v>0</v>
      </c>
      <c r="J20" s="151"/>
      <c r="K20" s="215">
        <v>0</v>
      </c>
      <c r="L20" s="151"/>
      <c r="M20" s="150">
        <f>SUM(C20:K20)</f>
        <v>0</v>
      </c>
      <c r="O20" s="104"/>
    </row>
    <row r="21" spans="1:15" ht="12.75">
      <c r="A21" s="233" t="s">
        <v>210</v>
      </c>
      <c r="B21" s="142"/>
      <c r="C21" s="150">
        <f>SUM(C17:C20)</f>
        <v>0</v>
      </c>
      <c r="D21" s="99"/>
      <c r="E21" s="150">
        <f>SUM(E17:E20)</f>
        <v>0</v>
      </c>
      <c r="F21" s="99"/>
      <c r="G21" s="150">
        <f>SUM(G17:G20)</f>
        <v>0</v>
      </c>
      <c r="H21" s="99"/>
      <c r="I21" s="150">
        <f>SUM(I17:I20)</f>
        <v>0</v>
      </c>
      <c r="J21" s="99"/>
      <c r="K21" s="150">
        <f>SUM(K17:K20)</f>
        <v>0</v>
      </c>
      <c r="L21" s="99"/>
      <c r="M21" s="150">
        <f>SUM(M17:M20)</f>
        <v>0</v>
      </c>
      <c r="O21" s="104"/>
    </row>
    <row r="22" spans="1:15" ht="12.75">
      <c r="A22" s="241"/>
      <c r="B22" s="142"/>
      <c r="C22" s="151"/>
      <c r="D22" s="151"/>
      <c r="E22" s="151"/>
      <c r="F22" s="151"/>
      <c r="G22" s="151"/>
      <c r="H22" s="151"/>
      <c r="I22" s="151"/>
      <c r="J22" s="151"/>
      <c r="K22" s="151"/>
      <c r="L22" s="151"/>
      <c r="M22" s="99"/>
      <c r="O22" s="104"/>
    </row>
    <row r="23" spans="1:15" ht="12.75">
      <c r="A23" s="233" t="s">
        <v>211</v>
      </c>
      <c r="B23" s="142"/>
      <c r="C23" s="151"/>
      <c r="D23" s="151"/>
      <c r="E23" s="151"/>
      <c r="F23" s="151"/>
      <c r="G23" s="151"/>
      <c r="H23" s="151"/>
      <c r="I23" s="151"/>
      <c r="J23" s="151"/>
      <c r="K23" s="151"/>
      <c r="L23" s="151"/>
      <c r="M23" s="99"/>
      <c r="O23" s="104"/>
    </row>
    <row r="24" spans="1:15" ht="12.75">
      <c r="A24" s="234" t="s">
        <v>206</v>
      </c>
      <c r="B24" s="142"/>
      <c r="C24" s="214">
        <v>0</v>
      </c>
      <c r="D24" s="147"/>
      <c r="E24" s="214">
        <v>0</v>
      </c>
      <c r="F24" s="147"/>
      <c r="G24" s="214">
        <v>0</v>
      </c>
      <c r="H24" s="148"/>
      <c r="I24" s="214">
        <v>0</v>
      </c>
      <c r="J24" s="149"/>
      <c r="K24" s="214">
        <v>0</v>
      </c>
      <c r="L24" s="142"/>
      <c r="M24" s="150">
        <f>SUM(C24:K24)</f>
        <v>0</v>
      </c>
      <c r="O24" s="104"/>
    </row>
    <row r="25" spans="1:15" ht="12.75">
      <c r="A25" s="234" t="s">
        <v>23</v>
      </c>
      <c r="B25" s="142"/>
      <c r="C25" s="215">
        <v>0</v>
      </c>
      <c r="D25" s="151"/>
      <c r="E25" s="215">
        <v>0</v>
      </c>
      <c r="F25" s="151"/>
      <c r="G25" s="215">
        <v>0</v>
      </c>
      <c r="H25" s="151"/>
      <c r="I25" s="215">
        <v>0</v>
      </c>
      <c r="J25" s="151"/>
      <c r="K25" s="215">
        <v>0</v>
      </c>
      <c r="L25" s="149"/>
      <c r="M25" s="150">
        <f>SUM(C25:K25)</f>
        <v>0</v>
      </c>
      <c r="O25" s="104"/>
    </row>
    <row r="26" spans="1:15" ht="12.75">
      <c r="A26" s="234" t="s">
        <v>24</v>
      </c>
      <c r="B26" s="142"/>
      <c r="C26" s="215">
        <v>0</v>
      </c>
      <c r="D26" s="151"/>
      <c r="E26" s="215">
        <v>0</v>
      </c>
      <c r="F26" s="151"/>
      <c r="G26" s="215">
        <v>0</v>
      </c>
      <c r="H26" s="151"/>
      <c r="I26" s="215">
        <v>0</v>
      </c>
      <c r="J26" s="151"/>
      <c r="K26" s="215">
        <v>0</v>
      </c>
      <c r="L26" s="151"/>
      <c r="M26" s="150">
        <f>SUM(C26:K26)</f>
        <v>0</v>
      </c>
      <c r="O26" s="104"/>
    </row>
    <row r="27" spans="1:15" ht="12.75">
      <c r="A27" s="234" t="s">
        <v>25</v>
      </c>
      <c r="B27" s="142"/>
      <c r="C27" s="215">
        <v>0</v>
      </c>
      <c r="D27" s="151"/>
      <c r="E27" s="215">
        <v>0</v>
      </c>
      <c r="F27" s="151"/>
      <c r="G27" s="215">
        <v>0</v>
      </c>
      <c r="H27" s="151"/>
      <c r="I27" s="215">
        <v>0</v>
      </c>
      <c r="J27" s="151"/>
      <c r="K27" s="215">
        <v>0</v>
      </c>
      <c r="L27" s="151"/>
      <c r="M27" s="150">
        <f>SUM(C27:K27)</f>
        <v>0</v>
      </c>
      <c r="O27" s="104"/>
    </row>
    <row r="28" spans="1:15" ht="12.75">
      <c r="A28" s="233" t="s">
        <v>212</v>
      </c>
      <c r="B28" s="142"/>
      <c r="C28" s="150">
        <f>SUM(C24:C27)</f>
        <v>0</v>
      </c>
      <c r="D28" s="99"/>
      <c r="E28" s="150">
        <f>SUM(E24:E27)</f>
        <v>0</v>
      </c>
      <c r="F28" s="99"/>
      <c r="G28" s="150">
        <f>SUM(G24:G27)</f>
        <v>0</v>
      </c>
      <c r="H28" s="99"/>
      <c r="I28" s="150">
        <f>SUM(I24:I27)</f>
        <v>0</v>
      </c>
      <c r="J28" s="99"/>
      <c r="K28" s="150">
        <f>SUM(K24:K27)</f>
        <v>0</v>
      </c>
      <c r="L28" s="99"/>
      <c r="M28" s="150">
        <f>SUM(M24:M27)</f>
        <v>0</v>
      </c>
      <c r="O28" s="104"/>
    </row>
    <row r="29" spans="1:15" ht="12.75">
      <c r="A29" s="241"/>
      <c r="B29" s="142"/>
      <c r="C29" s="151"/>
      <c r="D29" s="151"/>
      <c r="E29" s="151"/>
      <c r="F29" s="151"/>
      <c r="G29" s="151"/>
      <c r="H29" s="151"/>
      <c r="I29" s="151"/>
      <c r="J29" s="151"/>
      <c r="K29" s="151"/>
      <c r="L29" s="151"/>
      <c r="M29" s="99"/>
      <c r="O29" s="104"/>
    </row>
    <row r="30" spans="1:15" ht="12.75">
      <c r="A30" s="233" t="s">
        <v>213</v>
      </c>
      <c r="B30" s="142"/>
      <c r="C30" s="151"/>
      <c r="D30" s="151"/>
      <c r="E30" s="151"/>
      <c r="F30" s="151"/>
      <c r="G30" s="151"/>
      <c r="H30" s="151"/>
      <c r="I30" s="151"/>
      <c r="J30" s="151"/>
      <c r="K30" s="151"/>
      <c r="L30" s="151"/>
      <c r="M30" s="99"/>
      <c r="O30" s="104"/>
    </row>
    <row r="31" spans="1:15" ht="12.75">
      <c r="A31" s="234" t="s">
        <v>206</v>
      </c>
      <c r="B31" s="142"/>
      <c r="C31" s="214">
        <v>0</v>
      </c>
      <c r="D31" s="147"/>
      <c r="E31" s="214">
        <v>0</v>
      </c>
      <c r="F31" s="147"/>
      <c r="G31" s="214">
        <v>0</v>
      </c>
      <c r="H31" s="148"/>
      <c r="I31" s="214">
        <v>0</v>
      </c>
      <c r="J31" s="149"/>
      <c r="K31" s="214">
        <v>0</v>
      </c>
      <c r="L31" s="142"/>
      <c r="M31" s="150">
        <f>SUM(C31:K31)</f>
        <v>0</v>
      </c>
      <c r="O31" s="104"/>
    </row>
    <row r="32" spans="1:15" ht="12.75">
      <c r="A32" s="234" t="s">
        <v>23</v>
      </c>
      <c r="B32" s="142"/>
      <c r="C32" s="215">
        <v>0</v>
      </c>
      <c r="D32" s="151"/>
      <c r="E32" s="215">
        <v>0</v>
      </c>
      <c r="F32" s="151"/>
      <c r="G32" s="215">
        <v>0</v>
      </c>
      <c r="H32" s="151"/>
      <c r="I32" s="215">
        <v>0</v>
      </c>
      <c r="J32" s="151"/>
      <c r="K32" s="215">
        <v>0</v>
      </c>
      <c r="L32" s="149"/>
      <c r="M32" s="150">
        <f>SUM(C32:K32)</f>
        <v>0</v>
      </c>
      <c r="O32" s="104"/>
    </row>
    <row r="33" spans="1:15" ht="12.75">
      <c r="A33" s="234" t="s">
        <v>24</v>
      </c>
      <c r="B33" s="142"/>
      <c r="C33" s="215">
        <v>0</v>
      </c>
      <c r="D33" s="151"/>
      <c r="E33" s="215">
        <v>0</v>
      </c>
      <c r="F33" s="151"/>
      <c r="G33" s="215">
        <v>0</v>
      </c>
      <c r="H33" s="151"/>
      <c r="I33" s="215">
        <v>0</v>
      </c>
      <c r="J33" s="151"/>
      <c r="K33" s="215">
        <v>0</v>
      </c>
      <c r="L33" s="151"/>
      <c r="M33" s="150">
        <f>SUM(C33:K33)</f>
        <v>0</v>
      </c>
      <c r="O33" s="104"/>
    </row>
    <row r="34" spans="1:15" ht="12.75">
      <c r="A34" s="234" t="s">
        <v>25</v>
      </c>
      <c r="B34" s="142"/>
      <c r="C34" s="215">
        <v>0</v>
      </c>
      <c r="D34" s="151"/>
      <c r="E34" s="215">
        <v>0</v>
      </c>
      <c r="F34" s="151"/>
      <c r="G34" s="215">
        <v>0</v>
      </c>
      <c r="H34" s="151"/>
      <c r="I34" s="215">
        <v>0</v>
      </c>
      <c r="J34" s="151"/>
      <c r="K34" s="215">
        <v>0</v>
      </c>
      <c r="L34" s="151"/>
      <c r="M34" s="150">
        <f>SUM(C34:K34)</f>
        <v>0</v>
      </c>
      <c r="O34" s="104"/>
    </row>
    <row r="35" spans="1:15" ht="12.75">
      <c r="A35" s="233" t="s">
        <v>214</v>
      </c>
      <c r="B35" s="142"/>
      <c r="C35" s="150">
        <f>SUM(C31:C34)</f>
        <v>0</v>
      </c>
      <c r="D35" s="99"/>
      <c r="E35" s="150">
        <f>SUM(E31:E34)</f>
        <v>0</v>
      </c>
      <c r="F35" s="99"/>
      <c r="G35" s="150">
        <f>SUM(G31:G34)</f>
        <v>0</v>
      </c>
      <c r="H35" s="99"/>
      <c r="I35" s="150">
        <f>SUM(I31:I34)</f>
        <v>0</v>
      </c>
      <c r="J35" s="99"/>
      <c r="K35" s="150">
        <f>SUM(K31:K34)</f>
        <v>0</v>
      </c>
      <c r="L35" s="99"/>
      <c r="M35" s="150">
        <f>SUM(M31:M34)</f>
        <v>0</v>
      </c>
      <c r="O35" s="104"/>
    </row>
    <row r="36" spans="1:15" ht="12.75">
      <c r="A36" s="241"/>
      <c r="B36" s="142"/>
      <c r="C36" s="151"/>
      <c r="D36" s="151"/>
      <c r="E36" s="151"/>
      <c r="F36" s="151"/>
      <c r="G36" s="151"/>
      <c r="H36" s="151"/>
      <c r="I36" s="151"/>
      <c r="J36" s="151"/>
      <c r="K36" s="151"/>
      <c r="L36" s="151"/>
      <c r="M36" s="99"/>
      <c r="O36" s="104"/>
    </row>
    <row r="37" spans="1:15" ht="12.75">
      <c r="A37" s="233" t="s">
        <v>215</v>
      </c>
      <c r="B37" s="142"/>
      <c r="C37" s="151"/>
      <c r="D37" s="151"/>
      <c r="E37" s="151"/>
      <c r="F37" s="151"/>
      <c r="G37" s="151"/>
      <c r="H37" s="151"/>
      <c r="I37" s="151"/>
      <c r="J37" s="151"/>
      <c r="K37" s="151"/>
      <c r="L37" s="151"/>
      <c r="M37" s="99"/>
      <c r="O37" s="104"/>
    </row>
    <row r="38" spans="1:15" ht="12.75">
      <c r="A38" s="234" t="s">
        <v>206</v>
      </c>
      <c r="B38" s="142"/>
      <c r="C38" s="214">
        <v>0</v>
      </c>
      <c r="D38" s="147"/>
      <c r="E38" s="214">
        <v>0</v>
      </c>
      <c r="F38" s="147"/>
      <c r="G38" s="214">
        <v>0</v>
      </c>
      <c r="H38" s="148"/>
      <c r="I38" s="214">
        <v>0</v>
      </c>
      <c r="J38" s="149"/>
      <c r="K38" s="214">
        <v>0</v>
      </c>
      <c r="L38" s="142"/>
      <c r="M38" s="150">
        <f>SUM(C38:K38)</f>
        <v>0</v>
      </c>
      <c r="O38" s="104"/>
    </row>
    <row r="39" spans="1:15" ht="12.75">
      <c r="A39" s="234" t="s">
        <v>23</v>
      </c>
      <c r="B39" s="142"/>
      <c r="C39" s="215">
        <v>0</v>
      </c>
      <c r="D39" s="151"/>
      <c r="E39" s="215">
        <v>0</v>
      </c>
      <c r="F39" s="151"/>
      <c r="G39" s="215">
        <v>0</v>
      </c>
      <c r="H39" s="151"/>
      <c r="I39" s="215">
        <v>0</v>
      </c>
      <c r="J39" s="151"/>
      <c r="K39" s="215">
        <v>0</v>
      </c>
      <c r="L39" s="149"/>
      <c r="M39" s="150">
        <f>SUM(C39:K39)</f>
        <v>0</v>
      </c>
      <c r="O39" s="104"/>
    </row>
    <row r="40" spans="1:15" ht="12.75">
      <c r="A40" s="234" t="s">
        <v>24</v>
      </c>
      <c r="B40" s="142"/>
      <c r="C40" s="215">
        <v>0</v>
      </c>
      <c r="D40" s="151"/>
      <c r="E40" s="215">
        <v>0</v>
      </c>
      <c r="F40" s="151"/>
      <c r="G40" s="215">
        <v>0</v>
      </c>
      <c r="H40" s="151"/>
      <c r="I40" s="215">
        <v>0</v>
      </c>
      <c r="J40" s="151"/>
      <c r="K40" s="215">
        <v>0</v>
      </c>
      <c r="L40" s="151"/>
      <c r="M40" s="150">
        <f>SUM(C40:K40)</f>
        <v>0</v>
      </c>
      <c r="O40" s="104"/>
    </row>
    <row r="41" spans="1:15" ht="12.75">
      <c r="A41" s="234" t="s">
        <v>25</v>
      </c>
      <c r="B41" s="142"/>
      <c r="C41" s="215">
        <v>0</v>
      </c>
      <c r="D41" s="151"/>
      <c r="E41" s="215">
        <v>0</v>
      </c>
      <c r="F41" s="151"/>
      <c r="G41" s="215">
        <v>0</v>
      </c>
      <c r="H41" s="151"/>
      <c r="I41" s="215">
        <v>0</v>
      </c>
      <c r="J41" s="151"/>
      <c r="K41" s="215">
        <v>0</v>
      </c>
      <c r="L41" s="151"/>
      <c r="M41" s="150">
        <f>SUM(C41:K41)</f>
        <v>0</v>
      </c>
      <c r="O41" s="104"/>
    </row>
    <row r="42" spans="1:15" ht="12.75">
      <c r="A42" s="233" t="s">
        <v>216</v>
      </c>
      <c r="B42" s="142"/>
      <c r="C42" s="150">
        <f>SUM(C38:C41)</f>
        <v>0</v>
      </c>
      <c r="D42" s="99"/>
      <c r="E42" s="150">
        <f>SUM(E38:E41)</f>
        <v>0</v>
      </c>
      <c r="F42" s="99"/>
      <c r="G42" s="150">
        <f>SUM(G38:G41)</f>
        <v>0</v>
      </c>
      <c r="H42" s="99"/>
      <c r="I42" s="150">
        <f>SUM(I38:I41)</f>
        <v>0</v>
      </c>
      <c r="J42" s="99"/>
      <c r="K42" s="150">
        <f>SUM(K38:K41)</f>
        <v>0</v>
      </c>
      <c r="L42" s="99"/>
      <c r="M42" s="150">
        <f>SUM(M38:M41)</f>
        <v>0</v>
      </c>
      <c r="O42" s="104"/>
    </row>
    <row r="43" spans="1:15" ht="12.75">
      <c r="A43" s="241"/>
      <c r="B43" s="142"/>
      <c r="C43" s="151"/>
      <c r="D43" s="151"/>
      <c r="E43" s="151"/>
      <c r="F43" s="151"/>
      <c r="G43" s="151"/>
      <c r="H43" s="151"/>
      <c r="I43" s="151"/>
      <c r="J43" s="151"/>
      <c r="K43" s="151"/>
      <c r="L43" s="151"/>
      <c r="M43" s="99"/>
      <c r="O43" s="104"/>
    </row>
    <row r="44" spans="1:15" ht="12.75">
      <c r="A44" s="233" t="s">
        <v>219</v>
      </c>
      <c r="B44" s="142"/>
      <c r="C44" s="151"/>
      <c r="D44" s="151"/>
      <c r="E44" s="151"/>
      <c r="F44" s="151"/>
      <c r="G44" s="151"/>
      <c r="H44" s="151"/>
      <c r="I44" s="151"/>
      <c r="J44" s="151"/>
      <c r="K44" s="151"/>
      <c r="L44" s="151"/>
      <c r="M44" s="99"/>
      <c r="O44" s="104"/>
    </row>
    <row r="45" spans="1:15" ht="12.75">
      <c r="A45" s="234" t="s">
        <v>206</v>
      </c>
      <c r="B45" s="142"/>
      <c r="C45" s="214">
        <v>0</v>
      </c>
      <c r="D45" s="147"/>
      <c r="E45" s="214">
        <v>0</v>
      </c>
      <c r="F45" s="147"/>
      <c r="G45" s="214">
        <v>0</v>
      </c>
      <c r="H45" s="148"/>
      <c r="I45" s="214">
        <v>0</v>
      </c>
      <c r="J45" s="149"/>
      <c r="K45" s="214">
        <v>0</v>
      </c>
      <c r="L45" s="142"/>
      <c r="M45" s="150">
        <f>SUM(C45:K45)</f>
        <v>0</v>
      </c>
      <c r="O45" s="104"/>
    </row>
    <row r="46" spans="1:15" ht="12.75">
      <c r="A46" s="234" t="s">
        <v>23</v>
      </c>
      <c r="B46" s="142"/>
      <c r="C46" s="215">
        <v>0</v>
      </c>
      <c r="D46" s="151"/>
      <c r="E46" s="215">
        <v>0</v>
      </c>
      <c r="F46" s="151"/>
      <c r="G46" s="215">
        <v>0</v>
      </c>
      <c r="H46" s="151"/>
      <c r="I46" s="215">
        <v>0</v>
      </c>
      <c r="J46" s="151"/>
      <c r="K46" s="215">
        <v>0</v>
      </c>
      <c r="L46" s="149"/>
      <c r="M46" s="150">
        <f>SUM(C46:K46)</f>
        <v>0</v>
      </c>
      <c r="O46" s="104"/>
    </row>
    <row r="47" spans="1:15" ht="12.75">
      <c r="A47" s="234" t="s">
        <v>24</v>
      </c>
      <c r="B47" s="142"/>
      <c r="C47" s="215">
        <v>0</v>
      </c>
      <c r="D47" s="151"/>
      <c r="E47" s="215">
        <v>0</v>
      </c>
      <c r="F47" s="151"/>
      <c r="G47" s="215">
        <v>0</v>
      </c>
      <c r="H47" s="151"/>
      <c r="I47" s="215">
        <v>0</v>
      </c>
      <c r="J47" s="151"/>
      <c r="K47" s="215">
        <v>0</v>
      </c>
      <c r="L47" s="151"/>
      <c r="M47" s="150">
        <f>SUM(C47:K47)</f>
        <v>0</v>
      </c>
      <c r="O47" s="104"/>
    </row>
    <row r="48" spans="1:15" ht="12.75">
      <c r="A48" s="234" t="s">
        <v>25</v>
      </c>
      <c r="B48" s="142"/>
      <c r="C48" s="215">
        <v>0</v>
      </c>
      <c r="D48" s="151"/>
      <c r="E48" s="215">
        <v>0</v>
      </c>
      <c r="F48" s="151"/>
      <c r="G48" s="215">
        <v>0</v>
      </c>
      <c r="H48" s="151"/>
      <c r="I48" s="215">
        <v>0</v>
      </c>
      <c r="J48" s="151"/>
      <c r="K48" s="215">
        <v>0</v>
      </c>
      <c r="L48" s="151"/>
      <c r="M48" s="150">
        <f>SUM(C48:K48)</f>
        <v>0</v>
      </c>
      <c r="O48" s="104"/>
    </row>
    <row r="49" spans="1:15" ht="12.75">
      <c r="A49" s="233" t="s">
        <v>216</v>
      </c>
      <c r="B49" s="142"/>
      <c r="C49" s="150">
        <f>SUM(C45:C48)</f>
        <v>0</v>
      </c>
      <c r="D49" s="99"/>
      <c r="E49" s="150">
        <f>SUM(E45:E48)</f>
        <v>0</v>
      </c>
      <c r="F49" s="99"/>
      <c r="G49" s="150">
        <f>SUM(G45:G48)</f>
        <v>0</v>
      </c>
      <c r="H49" s="99"/>
      <c r="I49" s="150">
        <f>SUM(I45:I48)</f>
        <v>0</v>
      </c>
      <c r="J49" s="99"/>
      <c r="K49" s="150">
        <f>SUM(K45:K48)</f>
        <v>0</v>
      </c>
      <c r="L49" s="99"/>
      <c r="M49" s="150">
        <f>SUM(M45:M48)</f>
        <v>0</v>
      </c>
      <c r="O49" s="104"/>
    </row>
    <row r="50" spans="1:15" ht="12.75">
      <c r="A50" s="241"/>
      <c r="B50" s="142"/>
      <c r="C50" s="151"/>
      <c r="D50" s="151"/>
      <c r="E50" s="151"/>
      <c r="F50" s="151"/>
      <c r="G50" s="151"/>
      <c r="H50" s="151"/>
      <c r="I50" s="151"/>
      <c r="J50" s="151"/>
      <c r="K50" s="151"/>
      <c r="L50" s="151"/>
      <c r="M50" s="99"/>
      <c r="O50" s="104"/>
    </row>
    <row r="51" spans="1:15" ht="12.75">
      <c r="A51" s="235" t="s">
        <v>27</v>
      </c>
      <c r="B51" s="142"/>
      <c r="C51" s="151"/>
      <c r="D51" s="151"/>
      <c r="E51" s="151"/>
      <c r="F51" s="151"/>
      <c r="G51" s="151"/>
      <c r="H51" s="151"/>
      <c r="I51" s="151"/>
      <c r="J51" s="151"/>
      <c r="K51" s="151"/>
      <c r="L51" s="151"/>
      <c r="M51" s="99"/>
      <c r="O51" s="104"/>
    </row>
    <row r="52" spans="1:15" ht="12.75">
      <c r="A52" s="234" t="s">
        <v>28</v>
      </c>
      <c r="B52" s="142"/>
      <c r="C52" s="214">
        <v>0</v>
      </c>
      <c r="D52" s="147"/>
      <c r="E52" s="214">
        <v>0</v>
      </c>
      <c r="F52" s="147"/>
      <c r="G52" s="214">
        <v>0</v>
      </c>
      <c r="H52" s="148"/>
      <c r="I52" s="214">
        <v>0</v>
      </c>
      <c r="J52" s="149"/>
      <c r="K52" s="214">
        <v>0</v>
      </c>
      <c r="L52" s="151"/>
      <c r="M52" s="150">
        <f aca="true" t="shared" si="0" ref="M52:M59">SUM(C52:K52)</f>
        <v>0</v>
      </c>
      <c r="O52" s="104"/>
    </row>
    <row r="53" spans="1:15" ht="12.75">
      <c r="A53" s="234" t="s">
        <v>29</v>
      </c>
      <c r="B53" s="142"/>
      <c r="C53" s="215">
        <v>0</v>
      </c>
      <c r="D53" s="151"/>
      <c r="E53" s="215">
        <v>0</v>
      </c>
      <c r="F53" s="151"/>
      <c r="G53" s="215">
        <v>0</v>
      </c>
      <c r="H53" s="151"/>
      <c r="I53" s="215">
        <v>0</v>
      </c>
      <c r="J53" s="151"/>
      <c r="K53" s="215">
        <v>0</v>
      </c>
      <c r="L53" s="151"/>
      <c r="M53" s="150">
        <f t="shared" si="0"/>
        <v>0</v>
      </c>
      <c r="O53" s="104"/>
    </row>
    <row r="54" spans="1:15" ht="12.75">
      <c r="A54" s="234" t="s">
        <v>30</v>
      </c>
      <c r="B54" s="142"/>
      <c r="C54" s="215">
        <v>0</v>
      </c>
      <c r="D54" s="151"/>
      <c r="E54" s="215">
        <v>0</v>
      </c>
      <c r="F54" s="151"/>
      <c r="G54" s="215">
        <v>0</v>
      </c>
      <c r="H54" s="151"/>
      <c r="I54" s="215">
        <v>0</v>
      </c>
      <c r="J54" s="151"/>
      <c r="K54" s="215">
        <v>0</v>
      </c>
      <c r="L54" s="151"/>
      <c r="M54" s="150">
        <f t="shared" si="0"/>
        <v>0</v>
      </c>
      <c r="O54" s="104"/>
    </row>
    <row r="55" spans="1:24" s="284" customFormat="1" ht="12.75">
      <c r="A55" s="236" t="s">
        <v>31</v>
      </c>
      <c r="B55" s="155"/>
      <c r="C55" s="215">
        <v>0</v>
      </c>
      <c r="D55" s="151"/>
      <c r="E55" s="215">
        <v>0</v>
      </c>
      <c r="F55" s="151"/>
      <c r="G55" s="215">
        <v>0</v>
      </c>
      <c r="H55" s="151"/>
      <c r="I55" s="215">
        <v>0</v>
      </c>
      <c r="J55" s="151"/>
      <c r="K55" s="215">
        <v>0</v>
      </c>
      <c r="L55" s="156"/>
      <c r="M55" s="150">
        <f t="shared" si="0"/>
        <v>0</v>
      </c>
      <c r="N55" s="283"/>
      <c r="O55" s="104"/>
      <c r="P55" s="104"/>
      <c r="Q55" s="104"/>
      <c r="R55" s="104"/>
      <c r="S55" s="104"/>
      <c r="T55" s="104"/>
      <c r="U55" s="104"/>
      <c r="V55" s="104"/>
      <c r="W55" s="104"/>
      <c r="X55" s="104"/>
    </row>
    <row r="56" spans="1:15" ht="12.75">
      <c r="A56" s="234" t="s">
        <v>32</v>
      </c>
      <c r="B56" s="142"/>
      <c r="C56" s="215">
        <v>0</v>
      </c>
      <c r="D56" s="151"/>
      <c r="E56" s="215">
        <v>0</v>
      </c>
      <c r="F56" s="151"/>
      <c r="G56" s="215">
        <v>0</v>
      </c>
      <c r="H56" s="151"/>
      <c r="I56" s="215">
        <v>0</v>
      </c>
      <c r="J56" s="151"/>
      <c r="K56" s="215">
        <v>0</v>
      </c>
      <c r="L56" s="151"/>
      <c r="M56" s="150">
        <f t="shared" si="0"/>
        <v>0</v>
      </c>
      <c r="O56" s="104"/>
    </row>
    <row r="57" spans="1:15" ht="12.75">
      <c r="A57" s="234" t="s">
        <v>33</v>
      </c>
      <c r="B57" s="142"/>
      <c r="C57" s="215">
        <v>0</v>
      </c>
      <c r="D57" s="151"/>
      <c r="E57" s="215">
        <v>0</v>
      </c>
      <c r="F57" s="151"/>
      <c r="G57" s="215">
        <v>0</v>
      </c>
      <c r="H57" s="151"/>
      <c r="I57" s="215">
        <v>0</v>
      </c>
      <c r="J57" s="151"/>
      <c r="K57" s="215">
        <v>0</v>
      </c>
      <c r="L57" s="151"/>
      <c r="M57" s="150">
        <f t="shared" si="0"/>
        <v>0</v>
      </c>
      <c r="O57" s="104"/>
    </row>
    <row r="58" spans="1:15" ht="12.75">
      <c r="A58" s="234" t="s">
        <v>25</v>
      </c>
      <c r="B58" s="142"/>
      <c r="C58" s="215">
        <v>0</v>
      </c>
      <c r="D58" s="151"/>
      <c r="E58" s="215">
        <v>0</v>
      </c>
      <c r="F58" s="151"/>
      <c r="G58" s="215">
        <v>0</v>
      </c>
      <c r="H58" s="151"/>
      <c r="I58" s="215">
        <v>0</v>
      </c>
      <c r="J58" s="151"/>
      <c r="K58" s="215">
        <v>0</v>
      </c>
      <c r="L58" s="151"/>
      <c r="M58" s="150">
        <f t="shared" si="0"/>
        <v>0</v>
      </c>
      <c r="O58" s="104"/>
    </row>
    <row r="59" spans="1:24" s="121" customFormat="1" ht="12.75">
      <c r="A59" s="235" t="s">
        <v>34</v>
      </c>
      <c r="B59" s="152"/>
      <c r="C59" s="150">
        <f>SUM(C52:C58)</f>
        <v>0</v>
      </c>
      <c r="D59" s="99"/>
      <c r="E59" s="150">
        <f>SUM(E52:E58)</f>
        <v>0</v>
      </c>
      <c r="F59" s="99"/>
      <c r="G59" s="150">
        <f>SUM(G52:G58)</f>
        <v>0</v>
      </c>
      <c r="H59" s="99"/>
      <c r="I59" s="150">
        <f>SUM(I52:I58)</f>
        <v>0</v>
      </c>
      <c r="J59" s="99"/>
      <c r="K59" s="150">
        <f>SUM(K52:K58)</f>
        <v>0</v>
      </c>
      <c r="L59" s="99"/>
      <c r="M59" s="150">
        <f t="shared" si="0"/>
        <v>0</v>
      </c>
      <c r="N59" s="282"/>
      <c r="O59" s="104"/>
      <c r="P59" s="104"/>
      <c r="Q59" s="104"/>
      <c r="R59" s="104"/>
      <c r="S59" s="104"/>
      <c r="T59" s="104"/>
      <c r="U59" s="104"/>
      <c r="V59" s="104"/>
      <c r="W59" s="104"/>
      <c r="X59" s="104"/>
    </row>
    <row r="60" spans="1:15" ht="12.75">
      <c r="A60" s="242"/>
      <c r="B60" s="142"/>
      <c r="C60" s="151"/>
      <c r="D60" s="151"/>
      <c r="E60" s="151"/>
      <c r="F60" s="151"/>
      <c r="G60" s="151"/>
      <c r="H60" s="151"/>
      <c r="I60" s="151"/>
      <c r="J60" s="151"/>
      <c r="K60" s="151"/>
      <c r="L60" s="151"/>
      <c r="M60" s="99"/>
      <c r="O60" s="104"/>
    </row>
    <row r="61" spans="1:15" ht="12.75">
      <c r="A61" s="235" t="s">
        <v>35</v>
      </c>
      <c r="B61" s="142"/>
      <c r="C61" s="151"/>
      <c r="D61" s="151"/>
      <c r="E61" s="151"/>
      <c r="F61" s="151"/>
      <c r="G61" s="151"/>
      <c r="H61" s="151"/>
      <c r="I61" s="151"/>
      <c r="J61" s="151"/>
      <c r="K61" s="151"/>
      <c r="L61" s="151"/>
      <c r="M61" s="99"/>
      <c r="O61" s="104"/>
    </row>
    <row r="62" spans="1:15" ht="12.75">
      <c r="A62" s="236" t="s">
        <v>36</v>
      </c>
      <c r="B62" s="142"/>
      <c r="C62" s="214">
        <v>0</v>
      </c>
      <c r="D62" s="147"/>
      <c r="E62" s="214">
        <v>0</v>
      </c>
      <c r="F62" s="147"/>
      <c r="G62" s="214">
        <v>0</v>
      </c>
      <c r="H62" s="148"/>
      <c r="I62" s="214">
        <v>0</v>
      </c>
      <c r="J62" s="149"/>
      <c r="K62" s="214">
        <v>0</v>
      </c>
      <c r="L62" s="151"/>
      <c r="M62" s="150">
        <f aca="true" t="shared" si="1" ref="M62:M68">SUM(C62:K62)</f>
        <v>0</v>
      </c>
      <c r="O62" s="104"/>
    </row>
    <row r="63" spans="1:24" s="284" customFormat="1" ht="12.75">
      <c r="A63" s="236" t="s">
        <v>37</v>
      </c>
      <c r="B63" s="155"/>
      <c r="C63" s="215">
        <v>0</v>
      </c>
      <c r="D63" s="151"/>
      <c r="E63" s="215">
        <v>0</v>
      </c>
      <c r="F63" s="151"/>
      <c r="G63" s="215">
        <v>0</v>
      </c>
      <c r="H63" s="151"/>
      <c r="I63" s="215">
        <v>0</v>
      </c>
      <c r="J63" s="151"/>
      <c r="K63" s="215">
        <v>0</v>
      </c>
      <c r="L63" s="156"/>
      <c r="M63" s="150">
        <f t="shared" si="1"/>
        <v>0</v>
      </c>
      <c r="N63" s="283"/>
      <c r="O63" s="104"/>
      <c r="P63" s="104"/>
      <c r="Q63" s="104"/>
      <c r="R63" s="104"/>
      <c r="S63" s="104"/>
      <c r="T63" s="104"/>
      <c r="U63" s="104"/>
      <c r="V63" s="104"/>
      <c r="W63" s="104"/>
      <c r="X63" s="104"/>
    </row>
    <row r="64" spans="1:24" s="284" customFormat="1" ht="12.75">
      <c r="A64" s="236" t="s">
        <v>38</v>
      </c>
      <c r="B64" s="155"/>
      <c r="C64" s="215">
        <v>0</v>
      </c>
      <c r="D64" s="151"/>
      <c r="E64" s="215">
        <v>0</v>
      </c>
      <c r="F64" s="151"/>
      <c r="G64" s="215">
        <v>0</v>
      </c>
      <c r="H64" s="151"/>
      <c r="I64" s="215">
        <v>0</v>
      </c>
      <c r="J64" s="151"/>
      <c r="K64" s="215">
        <v>0</v>
      </c>
      <c r="L64" s="156"/>
      <c r="M64" s="150">
        <f t="shared" si="1"/>
        <v>0</v>
      </c>
      <c r="N64" s="283"/>
      <c r="O64" s="104"/>
      <c r="P64" s="104"/>
      <c r="Q64" s="104"/>
      <c r="R64" s="104"/>
      <c r="S64" s="104"/>
      <c r="T64" s="104"/>
      <c r="U64" s="104"/>
      <c r="V64" s="104"/>
      <c r="W64" s="104"/>
      <c r="X64" s="104"/>
    </row>
    <row r="65" spans="1:24" s="284" customFormat="1" ht="12.75">
      <c r="A65" s="236" t="s">
        <v>39</v>
      </c>
      <c r="B65" s="155"/>
      <c r="C65" s="215">
        <v>0</v>
      </c>
      <c r="D65" s="151"/>
      <c r="E65" s="215">
        <v>0</v>
      </c>
      <c r="F65" s="151"/>
      <c r="G65" s="215">
        <v>0</v>
      </c>
      <c r="H65" s="151"/>
      <c r="I65" s="215">
        <v>0</v>
      </c>
      <c r="J65" s="151"/>
      <c r="K65" s="215">
        <v>0</v>
      </c>
      <c r="L65" s="156"/>
      <c r="M65" s="150">
        <f t="shared" si="1"/>
        <v>0</v>
      </c>
      <c r="N65" s="283"/>
      <c r="O65" s="104"/>
      <c r="P65" s="104"/>
      <c r="Q65" s="104"/>
      <c r="R65" s="104"/>
      <c r="S65" s="104"/>
      <c r="T65" s="104"/>
      <c r="U65" s="104"/>
      <c r="V65" s="104"/>
      <c r="W65" s="104"/>
      <c r="X65" s="104"/>
    </row>
    <row r="66" spans="1:24" s="284" customFormat="1" ht="12.75">
      <c r="A66" s="236" t="s">
        <v>40</v>
      </c>
      <c r="B66" s="155"/>
      <c r="C66" s="215">
        <v>0</v>
      </c>
      <c r="D66" s="151"/>
      <c r="E66" s="215">
        <v>0</v>
      </c>
      <c r="F66" s="151"/>
      <c r="G66" s="215">
        <v>0</v>
      </c>
      <c r="H66" s="151"/>
      <c r="I66" s="215">
        <v>0</v>
      </c>
      <c r="J66" s="151"/>
      <c r="K66" s="215">
        <v>0</v>
      </c>
      <c r="L66" s="156"/>
      <c r="M66" s="150">
        <f t="shared" si="1"/>
        <v>0</v>
      </c>
      <c r="N66" s="283"/>
      <c r="O66" s="104"/>
      <c r="P66" s="104"/>
      <c r="Q66" s="104"/>
      <c r="R66" s="104"/>
      <c r="S66" s="104"/>
      <c r="T66" s="104"/>
      <c r="U66" s="104"/>
      <c r="V66" s="104"/>
      <c r="W66" s="104"/>
      <c r="X66" s="104"/>
    </row>
    <row r="67" spans="1:24" s="284" customFormat="1" ht="12.75">
      <c r="A67" s="236" t="s">
        <v>25</v>
      </c>
      <c r="B67" s="155"/>
      <c r="C67" s="215">
        <v>0</v>
      </c>
      <c r="D67" s="151"/>
      <c r="E67" s="215">
        <v>0</v>
      </c>
      <c r="F67" s="151"/>
      <c r="G67" s="215">
        <v>0</v>
      </c>
      <c r="H67" s="151"/>
      <c r="I67" s="215">
        <v>0</v>
      </c>
      <c r="J67" s="151"/>
      <c r="K67" s="215">
        <v>0</v>
      </c>
      <c r="L67" s="156"/>
      <c r="M67" s="150">
        <f t="shared" si="1"/>
        <v>0</v>
      </c>
      <c r="N67" s="283"/>
      <c r="O67" s="104"/>
      <c r="P67" s="104"/>
      <c r="Q67" s="104"/>
      <c r="R67" s="104"/>
      <c r="S67" s="104"/>
      <c r="T67" s="104"/>
      <c r="U67" s="104"/>
      <c r="V67" s="104"/>
      <c r="W67" s="104"/>
      <c r="X67" s="104"/>
    </row>
    <row r="68" spans="1:24" s="121" customFormat="1" ht="12.75">
      <c r="A68" s="235" t="s">
        <v>41</v>
      </c>
      <c r="B68" s="152"/>
      <c r="C68" s="150">
        <f>SUM(C62:C67)</f>
        <v>0</v>
      </c>
      <c r="D68" s="99"/>
      <c r="E68" s="150">
        <f>SUM(E62:E67)</f>
        <v>0</v>
      </c>
      <c r="F68" s="99"/>
      <c r="G68" s="150">
        <f>SUM(G62:G67)</f>
        <v>0</v>
      </c>
      <c r="H68" s="99"/>
      <c r="I68" s="150">
        <f>SUM(I62:I67)</f>
        <v>0</v>
      </c>
      <c r="J68" s="99"/>
      <c r="K68" s="150">
        <f>SUM(K62:K67)</f>
        <v>0</v>
      </c>
      <c r="L68" s="99"/>
      <c r="M68" s="150">
        <f t="shared" si="1"/>
        <v>0</v>
      </c>
      <c r="N68" s="282"/>
      <c r="O68" s="104"/>
      <c r="P68" s="104"/>
      <c r="Q68" s="104"/>
      <c r="R68" s="104"/>
      <c r="S68" s="104"/>
      <c r="T68" s="104"/>
      <c r="U68" s="104"/>
      <c r="V68" s="104"/>
      <c r="W68" s="104"/>
      <c r="X68" s="104"/>
    </row>
    <row r="69" spans="1:15" ht="12.75">
      <c r="A69" s="243"/>
      <c r="B69" s="142"/>
      <c r="C69" s="151"/>
      <c r="D69" s="151"/>
      <c r="E69" s="151"/>
      <c r="F69" s="151"/>
      <c r="G69" s="151"/>
      <c r="H69" s="151"/>
      <c r="I69" s="151"/>
      <c r="J69" s="151"/>
      <c r="K69" s="151"/>
      <c r="L69" s="151"/>
      <c r="M69" s="99"/>
      <c r="O69" s="104"/>
    </row>
    <row r="70" spans="1:24" s="284" customFormat="1" ht="12.75">
      <c r="A70" s="235" t="s">
        <v>42</v>
      </c>
      <c r="B70" s="155"/>
      <c r="C70" s="156"/>
      <c r="D70" s="156"/>
      <c r="E70" s="156"/>
      <c r="F70" s="156"/>
      <c r="G70" s="156"/>
      <c r="H70" s="156"/>
      <c r="I70" s="156"/>
      <c r="J70" s="156"/>
      <c r="K70" s="156"/>
      <c r="L70" s="156"/>
      <c r="M70" s="99"/>
      <c r="N70" s="283"/>
      <c r="O70" s="104"/>
      <c r="P70" s="104"/>
      <c r="Q70" s="104"/>
      <c r="R70" s="104"/>
      <c r="S70" s="104"/>
      <c r="T70" s="104"/>
      <c r="U70" s="104"/>
      <c r="V70" s="104"/>
      <c r="W70" s="104"/>
      <c r="X70" s="104"/>
    </row>
    <row r="71" spans="1:24" s="284" customFormat="1" ht="12.75">
      <c r="A71" s="154" t="s">
        <v>43</v>
      </c>
      <c r="B71" s="155"/>
      <c r="C71" s="214">
        <v>0</v>
      </c>
      <c r="D71" s="147"/>
      <c r="E71" s="214">
        <v>0</v>
      </c>
      <c r="F71" s="147"/>
      <c r="G71" s="214">
        <v>0</v>
      </c>
      <c r="H71" s="148"/>
      <c r="I71" s="214">
        <v>0</v>
      </c>
      <c r="J71" s="149"/>
      <c r="K71" s="214">
        <v>0</v>
      </c>
      <c r="L71" s="156"/>
      <c r="M71" s="150">
        <f>SUM(C71:K71)</f>
        <v>0</v>
      </c>
      <c r="N71" s="283"/>
      <c r="O71" s="104"/>
      <c r="P71" s="104"/>
      <c r="Q71" s="104"/>
      <c r="R71" s="104"/>
      <c r="S71" s="104"/>
      <c r="T71" s="104"/>
      <c r="U71" s="104"/>
      <c r="V71" s="104"/>
      <c r="W71" s="104"/>
      <c r="X71" s="104"/>
    </row>
    <row r="72" spans="1:24" s="284" customFormat="1" ht="12.75">
      <c r="A72" s="154" t="s">
        <v>44</v>
      </c>
      <c r="B72" s="155"/>
      <c r="C72" s="215">
        <v>0</v>
      </c>
      <c r="D72" s="151"/>
      <c r="E72" s="215">
        <v>0</v>
      </c>
      <c r="F72" s="151"/>
      <c r="G72" s="215">
        <v>0</v>
      </c>
      <c r="H72" s="151"/>
      <c r="I72" s="215">
        <v>0</v>
      </c>
      <c r="J72" s="151"/>
      <c r="K72" s="215">
        <v>0</v>
      </c>
      <c r="L72" s="156"/>
      <c r="M72" s="150">
        <f>SUM(C72:K72)</f>
        <v>0</v>
      </c>
      <c r="N72" s="283"/>
      <c r="O72" s="104"/>
      <c r="P72" s="104"/>
      <c r="Q72" s="104"/>
      <c r="R72" s="104"/>
      <c r="S72" s="104"/>
      <c r="T72" s="104"/>
      <c r="U72" s="104"/>
      <c r="V72" s="104"/>
      <c r="W72" s="104"/>
      <c r="X72" s="104"/>
    </row>
    <row r="73" spans="1:24" s="284" customFormat="1" ht="12.75">
      <c r="A73" s="154" t="s">
        <v>45</v>
      </c>
      <c r="B73" s="155"/>
      <c r="C73" s="215">
        <v>0</v>
      </c>
      <c r="D73" s="151"/>
      <c r="E73" s="215">
        <v>0</v>
      </c>
      <c r="F73" s="151"/>
      <c r="G73" s="215">
        <v>0</v>
      </c>
      <c r="H73" s="151"/>
      <c r="I73" s="215">
        <v>0</v>
      </c>
      <c r="J73" s="151"/>
      <c r="K73" s="215">
        <v>0</v>
      </c>
      <c r="L73" s="156"/>
      <c r="M73" s="150">
        <f>SUM(C73:K73)</f>
        <v>0</v>
      </c>
      <c r="N73" s="283"/>
      <c r="O73" s="104"/>
      <c r="P73" s="104"/>
      <c r="Q73" s="104"/>
      <c r="R73" s="104"/>
      <c r="S73" s="104"/>
      <c r="T73" s="104"/>
      <c r="U73" s="104"/>
      <c r="V73" s="104"/>
      <c r="W73" s="104"/>
      <c r="X73" s="104"/>
    </row>
    <row r="74" spans="1:24" s="284" customFormat="1" ht="12.75">
      <c r="A74" s="154" t="s">
        <v>25</v>
      </c>
      <c r="B74" s="155"/>
      <c r="C74" s="215">
        <v>0</v>
      </c>
      <c r="D74" s="151"/>
      <c r="E74" s="215">
        <v>0</v>
      </c>
      <c r="F74" s="151"/>
      <c r="G74" s="215">
        <v>0</v>
      </c>
      <c r="H74" s="151"/>
      <c r="I74" s="215">
        <v>0</v>
      </c>
      <c r="J74" s="151"/>
      <c r="K74" s="215">
        <v>0</v>
      </c>
      <c r="L74" s="156"/>
      <c r="M74" s="150">
        <f>SUM(C74:K74)</f>
        <v>0</v>
      </c>
      <c r="N74" s="283"/>
      <c r="O74" s="104"/>
      <c r="P74" s="104"/>
      <c r="Q74" s="104"/>
      <c r="R74" s="104"/>
      <c r="S74" s="104"/>
      <c r="T74" s="104"/>
      <c r="U74" s="104"/>
      <c r="V74" s="104"/>
      <c r="W74" s="104"/>
      <c r="X74" s="104"/>
    </row>
    <row r="75" spans="1:24" s="286" customFormat="1" ht="12.75">
      <c r="A75" s="153" t="s">
        <v>46</v>
      </c>
      <c r="B75" s="152"/>
      <c r="C75" s="150">
        <f>SUM(C71:C74)</f>
        <v>0</v>
      </c>
      <c r="D75" s="99"/>
      <c r="E75" s="150">
        <f>SUM(E71:E74)</f>
        <v>0</v>
      </c>
      <c r="F75" s="99"/>
      <c r="G75" s="150">
        <f>SUM(G71:G74)</f>
        <v>0</v>
      </c>
      <c r="H75" s="99"/>
      <c r="I75" s="150">
        <f>SUM(I71:I74)</f>
        <v>0</v>
      </c>
      <c r="J75" s="99"/>
      <c r="K75" s="150">
        <f>SUM(K71:K74)</f>
        <v>0</v>
      </c>
      <c r="L75" s="99"/>
      <c r="M75" s="150">
        <f>SUM(C75:K75)</f>
        <v>0</v>
      </c>
      <c r="N75" s="285"/>
      <c r="O75" s="104"/>
      <c r="P75" s="104"/>
      <c r="Q75" s="104"/>
      <c r="R75" s="104"/>
      <c r="S75" s="104"/>
      <c r="T75" s="104"/>
      <c r="U75" s="104"/>
      <c r="V75" s="104"/>
      <c r="W75" s="104"/>
      <c r="X75" s="104"/>
    </row>
    <row r="76" spans="1:24" s="284" customFormat="1" ht="12.75">
      <c r="A76" s="158"/>
      <c r="B76" s="155"/>
      <c r="C76" s="156"/>
      <c r="D76" s="156"/>
      <c r="E76" s="156"/>
      <c r="F76" s="156"/>
      <c r="G76" s="156"/>
      <c r="H76" s="156"/>
      <c r="I76" s="156"/>
      <c r="J76" s="156"/>
      <c r="K76" s="156"/>
      <c r="L76" s="156"/>
      <c r="M76" s="99"/>
      <c r="N76" s="283"/>
      <c r="O76" s="104"/>
      <c r="P76" s="104"/>
      <c r="Q76" s="104"/>
      <c r="R76" s="104"/>
      <c r="S76" s="104"/>
      <c r="T76" s="104"/>
      <c r="U76" s="104"/>
      <c r="V76" s="104"/>
      <c r="W76" s="104"/>
      <c r="X76" s="104"/>
    </row>
    <row r="77" spans="1:15" ht="12.75">
      <c r="A77" s="153" t="s">
        <v>47</v>
      </c>
      <c r="B77" s="155"/>
      <c r="C77" s="156"/>
      <c r="D77" s="156"/>
      <c r="E77" s="156"/>
      <c r="F77" s="156"/>
      <c r="G77" s="156"/>
      <c r="H77" s="156"/>
      <c r="I77" s="156"/>
      <c r="J77" s="156"/>
      <c r="K77" s="156"/>
      <c r="L77" s="156"/>
      <c r="M77" s="99"/>
      <c r="O77" s="104"/>
    </row>
    <row r="78" spans="1:24" s="284" customFormat="1" ht="12.75">
      <c r="A78" s="154" t="s">
        <v>48</v>
      </c>
      <c r="B78" s="155"/>
      <c r="C78" s="214">
        <v>0</v>
      </c>
      <c r="D78" s="147"/>
      <c r="E78" s="214">
        <v>0</v>
      </c>
      <c r="F78" s="147"/>
      <c r="G78" s="214">
        <v>0</v>
      </c>
      <c r="H78" s="148"/>
      <c r="I78" s="214">
        <v>0</v>
      </c>
      <c r="J78" s="149"/>
      <c r="K78" s="214">
        <v>0</v>
      </c>
      <c r="L78" s="156"/>
      <c r="M78" s="150">
        <f aca="true" t="shared" si="2" ref="M78:M84">SUM(C78:K78)</f>
        <v>0</v>
      </c>
      <c r="N78" s="283"/>
      <c r="O78" s="104"/>
      <c r="P78" s="104"/>
      <c r="Q78" s="104"/>
      <c r="R78" s="104"/>
      <c r="S78" s="104"/>
      <c r="T78" s="104"/>
      <c r="U78" s="104"/>
      <c r="V78" s="104"/>
      <c r="W78" s="104"/>
      <c r="X78" s="104"/>
    </row>
    <row r="79" spans="1:15" ht="12.75">
      <c r="A79" s="154" t="s">
        <v>49</v>
      </c>
      <c r="B79" s="155"/>
      <c r="C79" s="215">
        <v>0</v>
      </c>
      <c r="D79" s="151"/>
      <c r="E79" s="215">
        <v>0</v>
      </c>
      <c r="F79" s="151"/>
      <c r="G79" s="215">
        <v>0</v>
      </c>
      <c r="H79" s="151"/>
      <c r="I79" s="215">
        <v>0</v>
      </c>
      <c r="J79" s="151"/>
      <c r="K79" s="215">
        <v>0</v>
      </c>
      <c r="L79" s="156"/>
      <c r="M79" s="150">
        <f t="shared" si="2"/>
        <v>0</v>
      </c>
      <c r="O79" s="104"/>
    </row>
    <row r="80" spans="1:15" ht="12.75">
      <c r="A80" s="154" t="s">
        <v>45</v>
      </c>
      <c r="B80" s="155"/>
      <c r="C80" s="215">
        <v>0</v>
      </c>
      <c r="D80" s="151"/>
      <c r="E80" s="215">
        <v>0</v>
      </c>
      <c r="F80" s="151"/>
      <c r="G80" s="215">
        <v>0</v>
      </c>
      <c r="H80" s="151"/>
      <c r="I80" s="215">
        <v>0</v>
      </c>
      <c r="J80" s="151"/>
      <c r="K80" s="215">
        <v>0</v>
      </c>
      <c r="L80" s="156"/>
      <c r="M80" s="150">
        <f t="shared" si="2"/>
        <v>0</v>
      </c>
      <c r="O80" s="104"/>
    </row>
    <row r="81" spans="1:15" ht="12.75">
      <c r="A81" s="154" t="s">
        <v>50</v>
      </c>
      <c r="B81" s="155"/>
      <c r="C81" s="215">
        <v>0</v>
      </c>
      <c r="D81" s="151"/>
      <c r="E81" s="215">
        <v>0</v>
      </c>
      <c r="F81" s="151"/>
      <c r="G81" s="215">
        <v>0</v>
      </c>
      <c r="H81" s="151"/>
      <c r="I81" s="215">
        <v>0</v>
      </c>
      <c r="J81" s="151"/>
      <c r="K81" s="215">
        <v>0</v>
      </c>
      <c r="L81" s="156"/>
      <c r="M81" s="150">
        <f t="shared" si="2"/>
        <v>0</v>
      </c>
      <c r="O81" s="104"/>
    </row>
    <row r="82" spans="1:15" ht="12.75">
      <c r="A82" s="154" t="s">
        <v>51</v>
      </c>
      <c r="B82" s="155"/>
      <c r="C82" s="215">
        <v>0</v>
      </c>
      <c r="D82" s="151"/>
      <c r="E82" s="215">
        <v>0</v>
      </c>
      <c r="F82" s="151"/>
      <c r="G82" s="215">
        <v>0</v>
      </c>
      <c r="H82" s="151"/>
      <c r="I82" s="215">
        <v>0</v>
      </c>
      <c r="J82" s="151"/>
      <c r="K82" s="215">
        <v>0</v>
      </c>
      <c r="L82" s="156"/>
      <c r="M82" s="150">
        <f t="shared" si="2"/>
        <v>0</v>
      </c>
      <c r="O82" s="104"/>
    </row>
    <row r="83" spans="1:24" s="121" customFormat="1" ht="12.75">
      <c r="A83" s="154" t="s">
        <v>25</v>
      </c>
      <c r="B83" s="152"/>
      <c r="C83" s="215">
        <v>0</v>
      </c>
      <c r="D83" s="151"/>
      <c r="E83" s="215">
        <v>0</v>
      </c>
      <c r="F83" s="151"/>
      <c r="G83" s="215">
        <v>0</v>
      </c>
      <c r="H83" s="151"/>
      <c r="I83" s="215">
        <v>0</v>
      </c>
      <c r="J83" s="151"/>
      <c r="K83" s="215">
        <v>0</v>
      </c>
      <c r="L83" s="99"/>
      <c r="M83" s="150">
        <f t="shared" si="2"/>
        <v>0</v>
      </c>
      <c r="N83" s="282"/>
      <c r="O83" s="104"/>
      <c r="P83" s="104"/>
      <c r="Q83" s="104"/>
      <c r="R83" s="104"/>
      <c r="S83" s="104"/>
      <c r="T83" s="104"/>
      <c r="U83" s="104"/>
      <c r="V83" s="104"/>
      <c r="W83" s="104"/>
      <c r="X83" s="104"/>
    </row>
    <row r="84" spans="1:24" s="121" customFormat="1" ht="12.75">
      <c r="A84" s="153" t="s">
        <v>52</v>
      </c>
      <c r="B84" s="152"/>
      <c r="C84" s="150">
        <f>SUM(C78:C83)</f>
        <v>0</v>
      </c>
      <c r="D84" s="99"/>
      <c r="E84" s="150">
        <f>SUM(E78:E83)</f>
        <v>0</v>
      </c>
      <c r="F84" s="99"/>
      <c r="G84" s="150">
        <f>SUM(G78:G83)</f>
        <v>0</v>
      </c>
      <c r="H84" s="99"/>
      <c r="I84" s="150">
        <f>SUM(I78:I83)</f>
        <v>0</v>
      </c>
      <c r="J84" s="99"/>
      <c r="K84" s="150">
        <f>SUM(K78:K83)</f>
        <v>0</v>
      </c>
      <c r="L84" s="99"/>
      <c r="M84" s="150">
        <f t="shared" si="2"/>
        <v>0</v>
      </c>
      <c r="N84" s="282"/>
      <c r="O84" s="104"/>
      <c r="P84" s="104"/>
      <c r="Q84" s="104"/>
      <c r="R84" s="104"/>
      <c r="S84" s="104"/>
      <c r="T84" s="104"/>
      <c r="U84" s="104"/>
      <c r="V84" s="104"/>
      <c r="W84" s="104"/>
      <c r="X84" s="104"/>
    </row>
    <row r="85" spans="1:15" ht="12.75">
      <c r="A85" s="157"/>
      <c r="B85" s="155"/>
      <c r="C85" s="156"/>
      <c r="D85" s="156"/>
      <c r="E85" s="156"/>
      <c r="F85" s="156"/>
      <c r="G85" s="156"/>
      <c r="H85" s="156"/>
      <c r="I85" s="156"/>
      <c r="J85" s="156"/>
      <c r="K85" s="156"/>
      <c r="L85" s="156"/>
      <c r="M85" s="99"/>
      <c r="O85" s="104"/>
    </row>
    <row r="86" spans="1:15" ht="12.75">
      <c r="A86" s="153" t="s">
        <v>53</v>
      </c>
      <c r="B86" s="155"/>
      <c r="C86" s="156"/>
      <c r="D86" s="156"/>
      <c r="E86" s="156"/>
      <c r="F86" s="156"/>
      <c r="G86" s="156"/>
      <c r="H86" s="156"/>
      <c r="I86" s="156"/>
      <c r="J86" s="156"/>
      <c r="K86" s="156"/>
      <c r="L86" s="156"/>
      <c r="M86" s="99"/>
      <c r="N86" s="283"/>
      <c r="O86" s="104"/>
    </row>
    <row r="87" spans="1:24" s="284" customFormat="1" ht="12.75">
      <c r="A87" s="154" t="s">
        <v>54</v>
      </c>
      <c r="B87" s="155"/>
      <c r="C87" s="214">
        <v>0</v>
      </c>
      <c r="D87" s="147"/>
      <c r="E87" s="214">
        <v>0</v>
      </c>
      <c r="F87" s="147"/>
      <c r="G87" s="214">
        <v>0</v>
      </c>
      <c r="H87" s="148"/>
      <c r="I87" s="214">
        <v>0</v>
      </c>
      <c r="J87" s="149"/>
      <c r="K87" s="214">
        <v>0</v>
      </c>
      <c r="L87" s="156"/>
      <c r="M87" s="150">
        <f>SUM(C87:K87)</f>
        <v>0</v>
      </c>
      <c r="N87" s="283"/>
      <c r="O87" s="104"/>
      <c r="P87" s="104"/>
      <c r="Q87" s="104"/>
      <c r="R87" s="104"/>
      <c r="S87" s="104"/>
      <c r="T87" s="104"/>
      <c r="U87" s="104"/>
      <c r="V87" s="104"/>
      <c r="W87" s="104"/>
      <c r="X87" s="104"/>
    </row>
    <row r="88" spans="1:24" s="284" customFormat="1" ht="12.75">
      <c r="A88" s="154" t="s">
        <v>55</v>
      </c>
      <c r="B88" s="155"/>
      <c r="C88" s="215">
        <v>0</v>
      </c>
      <c r="D88" s="151"/>
      <c r="E88" s="215">
        <v>0</v>
      </c>
      <c r="F88" s="151"/>
      <c r="G88" s="215">
        <v>0</v>
      </c>
      <c r="H88" s="151"/>
      <c r="I88" s="215">
        <v>0</v>
      </c>
      <c r="J88" s="151"/>
      <c r="K88" s="215">
        <v>0</v>
      </c>
      <c r="L88" s="156"/>
      <c r="M88" s="150">
        <f>SUM(C88:K88)</f>
        <v>0</v>
      </c>
      <c r="N88" s="283"/>
      <c r="O88" s="104"/>
      <c r="P88" s="104"/>
      <c r="Q88" s="104"/>
      <c r="R88" s="104"/>
      <c r="S88" s="104"/>
      <c r="T88" s="104"/>
      <c r="U88" s="104"/>
      <c r="V88" s="104"/>
      <c r="W88" s="104"/>
      <c r="X88" s="104"/>
    </row>
    <row r="89" spans="1:24" s="284" customFormat="1" ht="12.75">
      <c r="A89" s="154" t="s">
        <v>56</v>
      </c>
      <c r="B89" s="155"/>
      <c r="C89" s="215">
        <v>0</v>
      </c>
      <c r="D89" s="151"/>
      <c r="E89" s="215">
        <v>0</v>
      </c>
      <c r="F89" s="151"/>
      <c r="G89" s="215">
        <v>0</v>
      </c>
      <c r="H89" s="151"/>
      <c r="I89" s="215">
        <v>0</v>
      </c>
      <c r="J89" s="151"/>
      <c r="K89" s="215">
        <v>0</v>
      </c>
      <c r="L89" s="156"/>
      <c r="M89" s="150">
        <f>SUM(C89:K89)</f>
        <v>0</v>
      </c>
      <c r="N89" s="283"/>
      <c r="O89" s="104"/>
      <c r="P89" s="104"/>
      <c r="Q89" s="104"/>
      <c r="R89" s="104"/>
      <c r="S89" s="104"/>
      <c r="T89" s="104"/>
      <c r="U89" s="104"/>
      <c r="V89" s="104"/>
      <c r="W89" s="104"/>
      <c r="X89" s="104"/>
    </row>
    <row r="90" spans="1:24" s="286" customFormat="1" ht="12.75">
      <c r="A90" s="153" t="s">
        <v>57</v>
      </c>
      <c r="B90" s="152"/>
      <c r="C90" s="150">
        <f>SUM(C87:C89)</f>
        <v>0</v>
      </c>
      <c r="D90" s="99"/>
      <c r="E90" s="150">
        <f>SUM(E87:E89)</f>
        <v>0</v>
      </c>
      <c r="F90" s="99"/>
      <c r="G90" s="150">
        <f>SUM(G87:G89)</f>
        <v>0</v>
      </c>
      <c r="H90" s="99"/>
      <c r="I90" s="150">
        <f>SUM(I87:I89)</f>
        <v>0</v>
      </c>
      <c r="J90" s="99"/>
      <c r="K90" s="150">
        <f>SUM(K87:K89)</f>
        <v>0</v>
      </c>
      <c r="L90" s="99"/>
      <c r="M90" s="150">
        <f>SUM(C90:K90)</f>
        <v>0</v>
      </c>
      <c r="N90" s="285"/>
      <c r="O90" s="104"/>
      <c r="P90" s="104"/>
      <c r="Q90" s="104"/>
      <c r="R90" s="104"/>
      <c r="S90" s="104"/>
      <c r="T90" s="104"/>
      <c r="U90" s="104"/>
      <c r="V90" s="104"/>
      <c r="W90" s="104"/>
      <c r="X90" s="104"/>
    </row>
    <row r="91" spans="1:15" ht="12.75">
      <c r="A91" s="157"/>
      <c r="B91" s="155"/>
      <c r="C91" s="156"/>
      <c r="D91" s="156"/>
      <c r="E91" s="156"/>
      <c r="F91" s="156"/>
      <c r="G91" s="156"/>
      <c r="H91" s="156"/>
      <c r="I91" s="156"/>
      <c r="J91" s="156"/>
      <c r="K91" s="156"/>
      <c r="L91" s="156"/>
      <c r="M91" s="99"/>
      <c r="O91" s="104"/>
    </row>
    <row r="92" spans="1:15" ht="12.75">
      <c r="A92" s="153" t="s">
        <v>58</v>
      </c>
      <c r="B92" s="155"/>
      <c r="C92" s="156"/>
      <c r="D92" s="156"/>
      <c r="E92" s="156"/>
      <c r="F92" s="156"/>
      <c r="G92" s="156"/>
      <c r="H92" s="156"/>
      <c r="I92" s="156"/>
      <c r="J92" s="156"/>
      <c r="K92" s="156"/>
      <c r="L92" s="156"/>
      <c r="M92" s="99"/>
      <c r="O92" s="104"/>
    </row>
    <row r="93" spans="1:15" ht="12.75">
      <c r="A93" s="146" t="s">
        <v>59</v>
      </c>
      <c r="B93" s="142"/>
      <c r="C93" s="214">
        <v>0</v>
      </c>
      <c r="D93" s="147"/>
      <c r="E93" s="214">
        <v>0</v>
      </c>
      <c r="F93" s="147"/>
      <c r="G93" s="214">
        <v>0</v>
      </c>
      <c r="H93" s="148"/>
      <c r="I93" s="214">
        <v>0</v>
      </c>
      <c r="J93" s="149"/>
      <c r="K93" s="214">
        <v>0</v>
      </c>
      <c r="L93" s="151"/>
      <c r="M93" s="150">
        <f>SUM(C93:K93)</f>
        <v>0</v>
      </c>
      <c r="O93" s="104"/>
    </row>
    <row r="94" spans="1:15" ht="12.75">
      <c r="A94" s="146" t="s">
        <v>60</v>
      </c>
      <c r="B94" s="142"/>
      <c r="C94" s="215">
        <v>0</v>
      </c>
      <c r="D94" s="151"/>
      <c r="E94" s="215">
        <v>0</v>
      </c>
      <c r="F94" s="151"/>
      <c r="G94" s="215">
        <v>0</v>
      </c>
      <c r="H94" s="151"/>
      <c r="I94" s="215">
        <v>0</v>
      </c>
      <c r="J94" s="151"/>
      <c r="K94" s="215">
        <v>0</v>
      </c>
      <c r="L94" s="151"/>
      <c r="M94" s="150">
        <f>SUM(C94:K94)</f>
        <v>0</v>
      </c>
      <c r="O94" s="104"/>
    </row>
    <row r="95" spans="1:15" ht="12.75">
      <c r="A95" s="146" t="s">
        <v>61</v>
      </c>
      <c r="B95" s="142"/>
      <c r="C95" s="215">
        <v>0</v>
      </c>
      <c r="D95" s="151"/>
      <c r="E95" s="215">
        <v>0</v>
      </c>
      <c r="F95" s="151"/>
      <c r="G95" s="215">
        <v>0</v>
      </c>
      <c r="H95" s="151"/>
      <c r="I95" s="215">
        <v>0</v>
      </c>
      <c r="J95" s="151"/>
      <c r="K95" s="215">
        <v>0</v>
      </c>
      <c r="L95" s="151"/>
      <c r="M95" s="150">
        <f>SUM(C95:K95)</f>
        <v>0</v>
      </c>
      <c r="O95" s="104"/>
    </row>
    <row r="96" spans="1:15" ht="12.75">
      <c r="A96" s="154" t="s">
        <v>25</v>
      </c>
      <c r="B96" s="142"/>
      <c r="C96" s="215">
        <v>0</v>
      </c>
      <c r="D96" s="151"/>
      <c r="E96" s="215">
        <v>0</v>
      </c>
      <c r="F96" s="151"/>
      <c r="G96" s="215">
        <v>0</v>
      </c>
      <c r="H96" s="151"/>
      <c r="I96" s="215">
        <v>0</v>
      </c>
      <c r="J96" s="151"/>
      <c r="K96" s="215">
        <v>0</v>
      </c>
      <c r="L96" s="151"/>
      <c r="M96" s="150">
        <f>SUM(C96:K96)</f>
        <v>0</v>
      </c>
      <c r="O96" s="104"/>
    </row>
    <row r="97" spans="1:24" s="286" customFormat="1" ht="12.75">
      <c r="A97" s="153" t="s">
        <v>62</v>
      </c>
      <c r="B97" s="152"/>
      <c r="C97" s="150">
        <f>SUM(C93:C96)</f>
        <v>0</v>
      </c>
      <c r="D97" s="99"/>
      <c r="E97" s="150">
        <f>SUM(E93:E96)</f>
        <v>0</v>
      </c>
      <c r="F97" s="99"/>
      <c r="G97" s="150">
        <f>SUM(G93:G96)</f>
        <v>0</v>
      </c>
      <c r="H97" s="99"/>
      <c r="I97" s="150">
        <f>SUM(I93:I96)</f>
        <v>0</v>
      </c>
      <c r="J97" s="99"/>
      <c r="K97" s="150">
        <f>SUM(K93:K96)</f>
        <v>0</v>
      </c>
      <c r="L97" s="99"/>
      <c r="M97" s="150">
        <f>SUM(C97:K97)</f>
        <v>0</v>
      </c>
      <c r="N97" s="285"/>
      <c r="O97" s="104"/>
      <c r="P97" s="104"/>
      <c r="Q97" s="104"/>
      <c r="R97" s="104"/>
      <c r="S97" s="104"/>
      <c r="T97" s="104"/>
      <c r="U97" s="104"/>
      <c r="V97" s="104"/>
      <c r="W97" s="104"/>
      <c r="X97" s="104"/>
    </row>
    <row r="98" spans="1:15" ht="12.75">
      <c r="A98" s="125"/>
      <c r="B98" s="142"/>
      <c r="C98" s="151"/>
      <c r="D98" s="151"/>
      <c r="E98" s="151"/>
      <c r="F98" s="151"/>
      <c r="G98" s="151"/>
      <c r="H98" s="151"/>
      <c r="I98" s="151"/>
      <c r="J98" s="151"/>
      <c r="K98" s="151"/>
      <c r="L98" s="151"/>
      <c r="M98" s="99"/>
      <c r="O98" s="104"/>
    </row>
    <row r="99" spans="1:15" ht="12.75">
      <c r="A99" s="125"/>
      <c r="B99" s="142"/>
      <c r="C99" s="151"/>
      <c r="D99" s="151"/>
      <c r="E99" s="151"/>
      <c r="F99" s="151"/>
      <c r="G99" s="151"/>
      <c r="H99" s="151"/>
      <c r="I99" s="151"/>
      <c r="J99" s="151"/>
      <c r="K99" s="151"/>
      <c r="L99" s="151"/>
      <c r="M99" s="99"/>
      <c r="O99" s="104"/>
    </row>
    <row r="100" spans="1:24" s="121" customFormat="1" ht="12.75">
      <c r="A100" s="145" t="s">
        <v>63</v>
      </c>
      <c r="B100" s="152"/>
      <c r="C100" s="150">
        <f>C14+C21+C28+C35+C42+C49+C59+C68+C75+C84+C90+C97</f>
        <v>0</v>
      </c>
      <c r="D100" s="99"/>
      <c r="E100" s="150">
        <f>E14+E21+E28+E35+E42+E49+E59+E68+E75+E84+E90+E97</f>
        <v>0</v>
      </c>
      <c r="F100" s="99"/>
      <c r="G100" s="150">
        <f>G14+G21+G28+G35+G42+G49+G59+G68+G75+G84+G90+G97</f>
        <v>0</v>
      </c>
      <c r="H100" s="99"/>
      <c r="I100" s="150">
        <f>I14+I21+I28+I35+I42+I49+I59+I68+I75+I84+I90+I97</f>
        <v>0</v>
      </c>
      <c r="J100" s="99"/>
      <c r="K100" s="150">
        <f>K14+K21+K28+K35+K42+K49+K59+K68+K75+K84+K90+K97</f>
        <v>0</v>
      </c>
      <c r="L100" s="99"/>
      <c r="M100" s="150">
        <f>SUM(C100:K100)</f>
        <v>0</v>
      </c>
      <c r="N100" s="282"/>
      <c r="O100" s="104"/>
      <c r="P100" s="104"/>
      <c r="Q100" s="104"/>
      <c r="R100" s="104"/>
      <c r="S100" s="104"/>
      <c r="T100" s="104"/>
      <c r="U100" s="104"/>
      <c r="V100" s="104"/>
      <c r="W100" s="104"/>
      <c r="X100" s="104"/>
    </row>
    <row r="101" spans="1:24" s="121" customFormat="1" ht="12.75">
      <c r="A101" s="145" t="s">
        <v>64</v>
      </c>
      <c r="B101" s="152"/>
      <c r="C101" s="159" t="str">
        <f>IF(C185=0,"",C100/C185)</f>
        <v/>
      </c>
      <c r="D101" s="160"/>
      <c r="E101" s="159" t="str">
        <f>IF(E185=0,"",E100/E185)</f>
        <v/>
      </c>
      <c r="F101" s="160"/>
      <c r="G101" s="159" t="str">
        <f>IF(G185=0,"",G100/G185)</f>
        <v/>
      </c>
      <c r="H101" s="160"/>
      <c r="I101" s="159" t="str">
        <f>IF(I185=0,"",I100/I185)</f>
        <v/>
      </c>
      <c r="J101" s="160"/>
      <c r="K101" s="159" t="str">
        <f>IF(K185=0,"",K100/K185)</f>
        <v/>
      </c>
      <c r="L101" s="160"/>
      <c r="M101" s="159" t="str">
        <f>IF(M185=0,"",M100/M185)</f>
        <v/>
      </c>
      <c r="N101" s="282"/>
      <c r="O101" s="104"/>
      <c r="P101" s="104"/>
      <c r="Q101" s="104"/>
      <c r="R101" s="104"/>
      <c r="S101" s="104"/>
      <c r="T101" s="104"/>
      <c r="U101" s="104"/>
      <c r="V101" s="104"/>
      <c r="W101" s="104"/>
      <c r="X101" s="104"/>
    </row>
    <row r="102" spans="1:15" ht="18.75" customHeight="1">
      <c r="A102" s="141" t="s">
        <v>218</v>
      </c>
      <c r="B102" s="142"/>
      <c r="C102" s="99"/>
      <c r="D102" s="99"/>
      <c r="E102" s="99"/>
      <c r="F102" s="99"/>
      <c r="G102" s="99"/>
      <c r="H102" s="99"/>
      <c r="I102" s="99"/>
      <c r="J102" s="99"/>
      <c r="K102" s="99"/>
      <c r="L102" s="99"/>
      <c r="M102" s="99"/>
      <c r="O102" s="104"/>
    </row>
    <row r="103" spans="1:24" s="286" customFormat="1" ht="12.75">
      <c r="A103" s="145" t="s">
        <v>22</v>
      </c>
      <c r="B103" s="175"/>
      <c r="C103" s="177"/>
      <c r="D103" s="178"/>
      <c r="E103" s="177"/>
      <c r="F103" s="178"/>
      <c r="G103" s="177"/>
      <c r="H103" s="178"/>
      <c r="I103" s="177"/>
      <c r="J103" s="98"/>
      <c r="K103" s="177"/>
      <c r="L103" s="98"/>
      <c r="M103" s="97"/>
      <c r="N103" s="285"/>
      <c r="O103" s="104"/>
      <c r="P103" s="104"/>
      <c r="Q103" s="104"/>
      <c r="R103" s="104"/>
      <c r="S103" s="104"/>
      <c r="T103" s="104"/>
      <c r="U103" s="104"/>
      <c r="V103" s="104"/>
      <c r="W103" s="104"/>
      <c r="X103" s="104"/>
    </row>
    <row r="104" spans="1:24" s="286" customFormat="1" ht="12.75">
      <c r="A104" s="234" t="s">
        <v>206</v>
      </c>
      <c r="B104" s="175"/>
      <c r="C104" s="214">
        <v>0</v>
      </c>
      <c r="D104" s="147"/>
      <c r="E104" s="214">
        <v>0</v>
      </c>
      <c r="F104" s="147"/>
      <c r="G104" s="214">
        <v>0</v>
      </c>
      <c r="H104" s="148"/>
      <c r="I104" s="214">
        <v>0</v>
      </c>
      <c r="J104" s="149"/>
      <c r="K104" s="214">
        <v>0</v>
      </c>
      <c r="L104" s="142"/>
      <c r="M104" s="150">
        <f>SUM(C104:K104)</f>
        <v>0</v>
      </c>
      <c r="N104" s="285"/>
      <c r="O104" s="104"/>
      <c r="P104" s="104"/>
      <c r="Q104" s="104"/>
      <c r="R104" s="104"/>
      <c r="S104" s="104"/>
      <c r="T104" s="104"/>
      <c r="U104" s="104"/>
      <c r="V104" s="104"/>
      <c r="W104" s="104"/>
      <c r="X104" s="104"/>
    </row>
    <row r="105" spans="1:24" s="286" customFormat="1" ht="12.75">
      <c r="A105" s="154" t="s">
        <v>23</v>
      </c>
      <c r="B105" s="152"/>
      <c r="C105" s="215">
        <v>0</v>
      </c>
      <c r="D105" s="151"/>
      <c r="E105" s="215">
        <v>0</v>
      </c>
      <c r="F105" s="151"/>
      <c r="G105" s="215">
        <v>0</v>
      </c>
      <c r="H105" s="151"/>
      <c r="I105" s="215">
        <v>0</v>
      </c>
      <c r="J105" s="151"/>
      <c r="K105" s="215">
        <v>0</v>
      </c>
      <c r="L105" s="149"/>
      <c r="M105" s="150">
        <f>SUM(C105:K105)</f>
        <v>0</v>
      </c>
      <c r="N105" s="285"/>
      <c r="O105" s="104"/>
      <c r="P105" s="104"/>
      <c r="Q105" s="104"/>
      <c r="R105" s="104"/>
      <c r="S105" s="104"/>
      <c r="T105" s="104"/>
      <c r="U105" s="104"/>
      <c r="V105" s="104"/>
      <c r="W105" s="104"/>
      <c r="X105" s="104"/>
    </row>
    <row r="106" spans="1:24" s="286" customFormat="1" ht="12.75">
      <c r="A106" s="154" t="s">
        <v>24</v>
      </c>
      <c r="B106" s="152"/>
      <c r="C106" s="215">
        <v>0</v>
      </c>
      <c r="D106" s="151"/>
      <c r="E106" s="215">
        <v>0</v>
      </c>
      <c r="F106" s="151"/>
      <c r="G106" s="215">
        <v>0</v>
      </c>
      <c r="H106" s="151"/>
      <c r="I106" s="215">
        <v>0</v>
      </c>
      <c r="J106" s="151"/>
      <c r="K106" s="215">
        <v>0</v>
      </c>
      <c r="L106" s="151"/>
      <c r="M106" s="150">
        <f>SUM(C106:K106)</f>
        <v>0</v>
      </c>
      <c r="N106" s="285"/>
      <c r="O106" s="104"/>
      <c r="P106" s="104"/>
      <c r="Q106" s="104"/>
      <c r="R106" s="104"/>
      <c r="S106" s="104"/>
      <c r="T106" s="104"/>
      <c r="U106" s="104"/>
      <c r="V106" s="104"/>
      <c r="W106" s="104"/>
      <c r="X106" s="104"/>
    </row>
    <row r="107" spans="1:24" s="286" customFormat="1" ht="12.75">
      <c r="A107" s="154" t="s">
        <v>25</v>
      </c>
      <c r="B107" s="152"/>
      <c r="C107" s="215">
        <v>0</v>
      </c>
      <c r="D107" s="151"/>
      <c r="E107" s="215">
        <v>0</v>
      </c>
      <c r="F107" s="151"/>
      <c r="G107" s="215">
        <v>0</v>
      </c>
      <c r="H107" s="151"/>
      <c r="I107" s="215">
        <v>0</v>
      </c>
      <c r="J107" s="151"/>
      <c r="K107" s="215">
        <v>0</v>
      </c>
      <c r="L107" s="151"/>
      <c r="M107" s="150">
        <f>SUM(C107:K107)</f>
        <v>0</v>
      </c>
      <c r="N107" s="285"/>
      <c r="O107" s="104"/>
      <c r="P107" s="104"/>
      <c r="Q107" s="104"/>
      <c r="R107" s="104"/>
      <c r="S107" s="104"/>
      <c r="T107" s="104"/>
      <c r="U107" s="104"/>
      <c r="V107" s="104"/>
      <c r="W107" s="104"/>
      <c r="X107" s="104"/>
    </row>
    <row r="108" spans="1:24" s="286" customFormat="1" ht="12.75">
      <c r="A108" s="145" t="s">
        <v>26</v>
      </c>
      <c r="B108" s="152"/>
      <c r="C108" s="150">
        <f>SUM(C104:C107)</f>
        <v>0</v>
      </c>
      <c r="D108" s="99"/>
      <c r="E108" s="150">
        <f>SUM(E104:E107)</f>
        <v>0</v>
      </c>
      <c r="F108" s="99"/>
      <c r="G108" s="150">
        <f>SUM(G104:G107)</f>
        <v>0</v>
      </c>
      <c r="H108" s="99"/>
      <c r="I108" s="150">
        <f>SUM(I104:I107)</f>
        <v>0</v>
      </c>
      <c r="J108" s="99"/>
      <c r="K108" s="150">
        <f>SUM(K104:K107)</f>
        <v>0</v>
      </c>
      <c r="L108" s="99"/>
      <c r="M108" s="150">
        <f>SUM(M104:M107)</f>
        <v>0</v>
      </c>
      <c r="N108" s="285"/>
      <c r="O108" s="104"/>
      <c r="P108" s="104"/>
      <c r="Q108" s="104"/>
      <c r="R108" s="104"/>
      <c r="S108" s="104"/>
      <c r="T108" s="104"/>
      <c r="U108" s="104"/>
      <c r="V108" s="104"/>
      <c r="W108" s="104"/>
      <c r="X108" s="104"/>
    </row>
    <row r="109" spans="1:15" ht="12.75">
      <c r="A109" s="153"/>
      <c r="B109" s="142"/>
      <c r="C109" s="151"/>
      <c r="D109" s="151"/>
      <c r="E109" s="151"/>
      <c r="F109" s="151"/>
      <c r="G109" s="151"/>
      <c r="H109" s="151"/>
      <c r="I109" s="151"/>
      <c r="J109" s="151"/>
      <c r="K109" s="151"/>
      <c r="L109" s="151"/>
      <c r="M109" s="99"/>
      <c r="O109" s="104"/>
    </row>
    <row r="110" spans="1:15" ht="12.75">
      <c r="A110" s="153" t="s">
        <v>27</v>
      </c>
      <c r="B110" s="142"/>
      <c r="C110" s="151"/>
      <c r="D110" s="151"/>
      <c r="E110" s="151"/>
      <c r="F110" s="151"/>
      <c r="G110" s="151"/>
      <c r="H110" s="151"/>
      <c r="I110" s="151"/>
      <c r="J110" s="151"/>
      <c r="K110" s="151"/>
      <c r="L110" s="151"/>
      <c r="M110" s="99"/>
      <c r="O110" s="104"/>
    </row>
    <row r="111" spans="1:15" ht="12.75">
      <c r="A111" s="146" t="s">
        <v>28</v>
      </c>
      <c r="B111" s="142"/>
      <c r="C111" s="214">
        <v>0</v>
      </c>
      <c r="D111" s="147"/>
      <c r="E111" s="214">
        <v>0</v>
      </c>
      <c r="F111" s="147"/>
      <c r="G111" s="214">
        <v>0</v>
      </c>
      <c r="H111" s="148"/>
      <c r="I111" s="214">
        <v>0</v>
      </c>
      <c r="J111" s="149"/>
      <c r="K111" s="214">
        <v>0</v>
      </c>
      <c r="L111" s="151"/>
      <c r="M111" s="150">
        <f aca="true" t="shared" si="3" ref="M111:M118">SUM(C111:K111)</f>
        <v>0</v>
      </c>
      <c r="O111" s="104"/>
    </row>
    <row r="112" spans="1:15" ht="12.75">
      <c r="A112" s="146" t="s">
        <v>29</v>
      </c>
      <c r="B112" s="142"/>
      <c r="C112" s="215">
        <v>0</v>
      </c>
      <c r="D112" s="151"/>
      <c r="E112" s="215">
        <v>0</v>
      </c>
      <c r="F112" s="151"/>
      <c r="G112" s="215">
        <v>0</v>
      </c>
      <c r="H112" s="151"/>
      <c r="I112" s="215">
        <v>0</v>
      </c>
      <c r="J112" s="151"/>
      <c r="K112" s="215">
        <v>0</v>
      </c>
      <c r="L112" s="151"/>
      <c r="M112" s="150">
        <f t="shared" si="3"/>
        <v>0</v>
      </c>
      <c r="O112" s="104"/>
    </row>
    <row r="113" spans="1:24" s="284" customFormat="1" ht="12.75">
      <c r="A113" s="146" t="s">
        <v>30</v>
      </c>
      <c r="B113" s="142"/>
      <c r="C113" s="215">
        <v>0</v>
      </c>
      <c r="D113" s="151"/>
      <c r="E113" s="215">
        <v>0</v>
      </c>
      <c r="F113" s="151"/>
      <c r="G113" s="215">
        <v>0</v>
      </c>
      <c r="H113" s="151"/>
      <c r="I113" s="215">
        <v>0</v>
      </c>
      <c r="J113" s="151"/>
      <c r="K113" s="215">
        <v>0</v>
      </c>
      <c r="L113" s="151"/>
      <c r="M113" s="150">
        <f t="shared" si="3"/>
        <v>0</v>
      </c>
      <c r="N113" s="283"/>
      <c r="O113" s="104"/>
      <c r="P113" s="104"/>
      <c r="Q113" s="104"/>
      <c r="R113" s="104"/>
      <c r="S113" s="104"/>
      <c r="T113" s="104"/>
      <c r="U113" s="104"/>
      <c r="V113" s="104"/>
      <c r="W113" s="104"/>
      <c r="X113" s="104"/>
    </row>
    <row r="114" spans="1:15" ht="12.75">
      <c r="A114" s="154" t="s">
        <v>31</v>
      </c>
      <c r="B114" s="155"/>
      <c r="C114" s="215">
        <v>0</v>
      </c>
      <c r="D114" s="151"/>
      <c r="E114" s="215">
        <v>0</v>
      </c>
      <c r="F114" s="151"/>
      <c r="G114" s="215">
        <v>0</v>
      </c>
      <c r="H114" s="151"/>
      <c r="I114" s="215">
        <v>0</v>
      </c>
      <c r="J114" s="151"/>
      <c r="K114" s="215">
        <v>0</v>
      </c>
      <c r="L114" s="156"/>
      <c r="M114" s="150">
        <f t="shared" si="3"/>
        <v>0</v>
      </c>
      <c r="O114" s="104"/>
    </row>
    <row r="115" spans="1:15" ht="12.75">
      <c r="A115" s="146" t="s">
        <v>32</v>
      </c>
      <c r="B115" s="142"/>
      <c r="C115" s="215">
        <v>0</v>
      </c>
      <c r="D115" s="151"/>
      <c r="E115" s="215">
        <v>0</v>
      </c>
      <c r="F115" s="151"/>
      <c r="G115" s="215">
        <v>0</v>
      </c>
      <c r="H115" s="151"/>
      <c r="I115" s="215">
        <v>0</v>
      </c>
      <c r="J115" s="151"/>
      <c r="K115" s="215">
        <v>0</v>
      </c>
      <c r="L115" s="151"/>
      <c r="M115" s="150">
        <f t="shared" si="3"/>
        <v>0</v>
      </c>
      <c r="O115" s="104"/>
    </row>
    <row r="116" spans="1:15" ht="12.75">
      <c r="A116" s="146" t="s">
        <v>33</v>
      </c>
      <c r="B116" s="142"/>
      <c r="C116" s="215">
        <v>0</v>
      </c>
      <c r="D116" s="151"/>
      <c r="E116" s="215">
        <v>0</v>
      </c>
      <c r="F116" s="151"/>
      <c r="G116" s="215">
        <v>0</v>
      </c>
      <c r="H116" s="151"/>
      <c r="I116" s="215">
        <v>0</v>
      </c>
      <c r="J116" s="151"/>
      <c r="K116" s="215">
        <v>0</v>
      </c>
      <c r="L116" s="151"/>
      <c r="M116" s="150">
        <f t="shared" si="3"/>
        <v>0</v>
      </c>
      <c r="O116" s="104"/>
    </row>
    <row r="117" spans="1:24" s="121" customFormat="1" ht="12.75">
      <c r="A117" s="146" t="s">
        <v>25</v>
      </c>
      <c r="B117" s="142"/>
      <c r="C117" s="215">
        <v>0</v>
      </c>
      <c r="D117" s="151"/>
      <c r="E117" s="215">
        <v>0</v>
      </c>
      <c r="F117" s="151"/>
      <c r="G117" s="215">
        <v>0</v>
      </c>
      <c r="H117" s="151"/>
      <c r="I117" s="215">
        <v>0</v>
      </c>
      <c r="J117" s="151"/>
      <c r="K117" s="215">
        <v>0</v>
      </c>
      <c r="L117" s="151"/>
      <c r="M117" s="150">
        <f t="shared" si="3"/>
        <v>0</v>
      </c>
      <c r="N117" s="282"/>
      <c r="O117" s="104"/>
      <c r="P117" s="104"/>
      <c r="Q117" s="104"/>
      <c r="R117" s="104"/>
      <c r="S117" s="104"/>
      <c r="T117" s="104"/>
      <c r="U117" s="104"/>
      <c r="V117" s="104"/>
      <c r="W117" s="104"/>
      <c r="X117" s="104"/>
    </row>
    <row r="118" spans="1:24" s="286" customFormat="1" ht="12.75">
      <c r="A118" s="153" t="s">
        <v>34</v>
      </c>
      <c r="B118" s="152"/>
      <c r="C118" s="150">
        <f>SUM(C111:C117)</f>
        <v>0</v>
      </c>
      <c r="D118" s="99"/>
      <c r="E118" s="150">
        <f>SUM(E111:E117)</f>
        <v>0</v>
      </c>
      <c r="F118" s="99"/>
      <c r="G118" s="150">
        <f>SUM(G111:G117)</f>
        <v>0</v>
      </c>
      <c r="H118" s="99"/>
      <c r="I118" s="150">
        <f>SUM(I111:I117)</f>
        <v>0</v>
      </c>
      <c r="J118" s="99"/>
      <c r="K118" s="150">
        <f>SUM(K111:K117)</f>
        <v>0</v>
      </c>
      <c r="L118" s="99"/>
      <c r="M118" s="150">
        <f t="shared" si="3"/>
        <v>0</v>
      </c>
      <c r="N118" s="285"/>
      <c r="O118" s="104"/>
      <c r="P118" s="104"/>
      <c r="Q118" s="104"/>
      <c r="R118" s="104"/>
      <c r="S118" s="104"/>
      <c r="T118" s="104"/>
      <c r="U118" s="104"/>
      <c r="V118" s="104"/>
      <c r="W118" s="104"/>
      <c r="X118" s="104"/>
    </row>
    <row r="119" spans="1:24" s="286" customFormat="1" ht="12.75">
      <c r="A119" s="235"/>
      <c r="B119" s="152"/>
      <c r="C119" s="99"/>
      <c r="D119" s="99"/>
      <c r="E119" s="99"/>
      <c r="F119" s="99"/>
      <c r="G119" s="99"/>
      <c r="H119" s="99"/>
      <c r="I119" s="99"/>
      <c r="J119" s="99"/>
      <c r="K119" s="99"/>
      <c r="L119" s="99"/>
      <c r="M119" s="99"/>
      <c r="N119" s="285"/>
      <c r="O119" s="104"/>
      <c r="P119" s="104"/>
      <c r="Q119" s="104"/>
      <c r="R119" s="104"/>
      <c r="S119" s="104"/>
      <c r="T119" s="104"/>
      <c r="U119" s="104"/>
      <c r="V119" s="104"/>
      <c r="W119" s="104"/>
      <c r="X119" s="104"/>
    </row>
    <row r="120" spans="1:24" s="286" customFormat="1" ht="12.75">
      <c r="A120" s="235" t="s">
        <v>35</v>
      </c>
      <c r="B120" s="152"/>
      <c r="C120" s="99"/>
      <c r="D120" s="99"/>
      <c r="E120" s="99"/>
      <c r="F120" s="99"/>
      <c r="G120" s="99"/>
      <c r="H120" s="99"/>
      <c r="I120" s="99"/>
      <c r="J120" s="99"/>
      <c r="K120" s="99"/>
      <c r="L120" s="99"/>
      <c r="M120" s="99"/>
      <c r="N120" s="285"/>
      <c r="O120" s="104"/>
      <c r="P120" s="104"/>
      <c r="Q120" s="104"/>
      <c r="R120" s="104"/>
      <c r="S120" s="104"/>
      <c r="T120" s="104"/>
      <c r="U120" s="104"/>
      <c r="V120" s="104"/>
      <c r="W120" s="104"/>
      <c r="X120" s="104"/>
    </row>
    <row r="121" spans="1:24" s="286" customFormat="1" ht="12.75">
      <c r="A121" s="236" t="s">
        <v>65</v>
      </c>
      <c r="B121" s="152"/>
      <c r="C121" s="214">
        <v>0</v>
      </c>
      <c r="D121" s="147"/>
      <c r="E121" s="214">
        <v>0</v>
      </c>
      <c r="F121" s="147"/>
      <c r="G121" s="214">
        <v>0</v>
      </c>
      <c r="H121" s="148"/>
      <c r="I121" s="214">
        <v>0</v>
      </c>
      <c r="J121" s="149"/>
      <c r="K121" s="214">
        <v>0</v>
      </c>
      <c r="L121" s="99"/>
      <c r="M121" s="150">
        <f aca="true" t="shared" si="4" ref="M121:M126">SUM(C121:K121)</f>
        <v>0</v>
      </c>
      <c r="N121" s="285"/>
      <c r="O121" s="104"/>
      <c r="P121" s="104"/>
      <c r="Q121" s="104"/>
      <c r="R121" s="104"/>
      <c r="S121" s="104"/>
      <c r="T121" s="104"/>
      <c r="U121" s="104"/>
      <c r="V121" s="104"/>
      <c r="W121" s="104"/>
      <c r="X121" s="104"/>
    </row>
    <row r="122" spans="1:24" s="286" customFormat="1" ht="12.75">
      <c r="A122" s="236" t="s">
        <v>66</v>
      </c>
      <c r="B122" s="152"/>
      <c r="C122" s="215">
        <v>0</v>
      </c>
      <c r="D122" s="151"/>
      <c r="E122" s="215">
        <v>0</v>
      </c>
      <c r="F122" s="151"/>
      <c r="G122" s="215">
        <v>0</v>
      </c>
      <c r="H122" s="151"/>
      <c r="I122" s="215">
        <v>0</v>
      </c>
      <c r="J122" s="151"/>
      <c r="K122" s="215">
        <v>0</v>
      </c>
      <c r="L122" s="99"/>
      <c r="M122" s="150">
        <f t="shared" si="4"/>
        <v>0</v>
      </c>
      <c r="N122" s="285"/>
      <c r="O122" s="104"/>
      <c r="P122" s="104"/>
      <c r="Q122" s="104"/>
      <c r="R122" s="104"/>
      <c r="S122" s="104"/>
      <c r="T122" s="104"/>
      <c r="U122" s="104"/>
      <c r="V122" s="104"/>
      <c r="W122" s="104"/>
      <c r="X122" s="104"/>
    </row>
    <row r="123" spans="1:24" s="286" customFormat="1" ht="12.75">
      <c r="A123" s="236" t="s">
        <v>67</v>
      </c>
      <c r="B123" s="152"/>
      <c r="C123" s="215">
        <v>0</v>
      </c>
      <c r="D123" s="151"/>
      <c r="E123" s="215">
        <v>0</v>
      </c>
      <c r="F123" s="151"/>
      <c r="G123" s="215">
        <v>0</v>
      </c>
      <c r="H123" s="151"/>
      <c r="I123" s="215">
        <v>0</v>
      </c>
      <c r="J123" s="151"/>
      <c r="K123" s="215">
        <v>0</v>
      </c>
      <c r="L123" s="99"/>
      <c r="M123" s="150">
        <f t="shared" si="4"/>
        <v>0</v>
      </c>
      <c r="N123" s="285"/>
      <c r="O123" s="104"/>
      <c r="P123" s="104"/>
      <c r="Q123" s="104"/>
      <c r="R123" s="104"/>
      <c r="S123" s="104"/>
      <c r="T123" s="104"/>
      <c r="U123" s="104"/>
      <c r="V123" s="104"/>
      <c r="W123" s="104"/>
      <c r="X123" s="104"/>
    </row>
    <row r="124" spans="1:24" s="286" customFormat="1" ht="12.75">
      <c r="A124" s="236" t="s">
        <v>39</v>
      </c>
      <c r="B124" s="152"/>
      <c r="C124" s="215">
        <v>0</v>
      </c>
      <c r="D124" s="151"/>
      <c r="E124" s="215">
        <v>0</v>
      </c>
      <c r="F124" s="151"/>
      <c r="G124" s="215">
        <v>0</v>
      </c>
      <c r="H124" s="151"/>
      <c r="I124" s="215">
        <v>0</v>
      </c>
      <c r="J124" s="151"/>
      <c r="K124" s="215">
        <v>0</v>
      </c>
      <c r="L124" s="99"/>
      <c r="M124" s="150">
        <f t="shared" si="4"/>
        <v>0</v>
      </c>
      <c r="N124" s="285"/>
      <c r="O124" s="104"/>
      <c r="P124" s="104"/>
      <c r="Q124" s="104"/>
      <c r="R124" s="104"/>
      <c r="S124" s="104"/>
      <c r="T124" s="104"/>
      <c r="U124" s="104"/>
      <c r="V124" s="104"/>
      <c r="W124" s="104"/>
      <c r="X124" s="104"/>
    </row>
    <row r="125" spans="1:24" s="286" customFormat="1" ht="12.75">
      <c r="A125" s="236" t="s">
        <v>25</v>
      </c>
      <c r="B125" s="152"/>
      <c r="C125" s="215">
        <v>0</v>
      </c>
      <c r="D125" s="151"/>
      <c r="E125" s="215">
        <v>0</v>
      </c>
      <c r="F125" s="151"/>
      <c r="G125" s="215">
        <v>0</v>
      </c>
      <c r="H125" s="151"/>
      <c r="I125" s="215">
        <v>0</v>
      </c>
      <c r="J125" s="151"/>
      <c r="K125" s="215">
        <v>0</v>
      </c>
      <c r="L125" s="99"/>
      <c r="M125" s="150">
        <f t="shared" si="4"/>
        <v>0</v>
      </c>
      <c r="N125" s="285"/>
      <c r="O125" s="104"/>
      <c r="P125" s="104"/>
      <c r="Q125" s="104"/>
      <c r="R125" s="104"/>
      <c r="S125" s="104"/>
      <c r="T125" s="104"/>
      <c r="U125" s="104"/>
      <c r="V125" s="104"/>
      <c r="W125" s="104"/>
      <c r="X125" s="104"/>
    </row>
    <row r="126" spans="1:24" s="286" customFormat="1" ht="12.75">
      <c r="A126" s="235" t="s">
        <v>68</v>
      </c>
      <c r="B126" s="152"/>
      <c r="C126" s="150">
        <f>SUM(C121:C125)</f>
        <v>0</v>
      </c>
      <c r="D126" s="99"/>
      <c r="E126" s="150">
        <f>SUM(E121:E125)</f>
        <v>0</v>
      </c>
      <c r="F126" s="99"/>
      <c r="G126" s="150">
        <f>SUM(G121:G125)</f>
        <v>0</v>
      </c>
      <c r="H126" s="99"/>
      <c r="I126" s="150">
        <f>SUM(I121:I125)</f>
        <v>0</v>
      </c>
      <c r="J126" s="99"/>
      <c r="K126" s="150">
        <f>SUM(K121:K125)</f>
        <v>0</v>
      </c>
      <c r="L126" s="99"/>
      <c r="M126" s="150">
        <f t="shared" si="4"/>
        <v>0</v>
      </c>
      <c r="N126" s="285"/>
      <c r="O126" s="104"/>
      <c r="P126" s="104"/>
      <c r="Q126" s="104"/>
      <c r="R126" s="104"/>
      <c r="S126" s="104"/>
      <c r="T126" s="104"/>
      <c r="U126" s="104"/>
      <c r="V126" s="104"/>
      <c r="W126" s="104"/>
      <c r="X126" s="104"/>
    </row>
    <row r="127" spans="1:24" s="286" customFormat="1" ht="12.75">
      <c r="A127" s="235"/>
      <c r="B127" s="152"/>
      <c r="C127" s="99"/>
      <c r="D127" s="99"/>
      <c r="E127" s="99"/>
      <c r="F127" s="99"/>
      <c r="G127" s="99"/>
      <c r="H127" s="99"/>
      <c r="I127" s="99"/>
      <c r="J127" s="99"/>
      <c r="K127" s="99"/>
      <c r="L127" s="99"/>
      <c r="M127" s="99"/>
      <c r="N127" s="285"/>
      <c r="O127" s="104"/>
      <c r="P127" s="104"/>
      <c r="Q127" s="104"/>
      <c r="R127" s="104"/>
      <c r="S127" s="104"/>
      <c r="T127" s="104"/>
      <c r="U127" s="104"/>
      <c r="V127" s="104"/>
      <c r="W127" s="104"/>
      <c r="X127" s="104"/>
    </row>
    <row r="128" spans="1:24" s="284" customFormat="1" ht="12.75">
      <c r="A128" s="235" t="s">
        <v>42</v>
      </c>
      <c r="B128" s="155"/>
      <c r="C128" s="156"/>
      <c r="D128" s="156"/>
      <c r="E128" s="156"/>
      <c r="F128" s="156"/>
      <c r="G128" s="156"/>
      <c r="H128" s="156"/>
      <c r="I128" s="156"/>
      <c r="J128" s="156"/>
      <c r="K128" s="156"/>
      <c r="L128" s="156"/>
      <c r="M128" s="99"/>
      <c r="N128" s="283"/>
      <c r="O128" s="104"/>
      <c r="P128" s="104"/>
      <c r="Q128" s="104"/>
      <c r="R128" s="104"/>
      <c r="S128" s="104"/>
      <c r="T128" s="104"/>
      <c r="U128" s="104"/>
      <c r="V128" s="104"/>
      <c r="W128" s="104"/>
      <c r="X128" s="104"/>
    </row>
    <row r="129" spans="1:24" s="284" customFormat="1" ht="12.75">
      <c r="A129" s="236" t="s">
        <v>43</v>
      </c>
      <c r="B129" s="155"/>
      <c r="C129" s="214">
        <v>0</v>
      </c>
      <c r="D129" s="147"/>
      <c r="E129" s="214">
        <v>0</v>
      </c>
      <c r="F129" s="147"/>
      <c r="G129" s="214">
        <v>0</v>
      </c>
      <c r="H129" s="148"/>
      <c r="I129" s="214">
        <v>0</v>
      </c>
      <c r="J129" s="149"/>
      <c r="K129" s="214">
        <v>0</v>
      </c>
      <c r="L129" s="156"/>
      <c r="M129" s="150">
        <f>SUM(C129:K129)</f>
        <v>0</v>
      </c>
      <c r="N129" s="283"/>
      <c r="O129" s="104"/>
      <c r="P129" s="104"/>
      <c r="Q129" s="104"/>
      <c r="R129" s="104"/>
      <c r="S129" s="104"/>
      <c r="T129" s="104"/>
      <c r="U129" s="104"/>
      <c r="V129" s="104"/>
      <c r="W129" s="104"/>
      <c r="X129" s="104"/>
    </row>
    <row r="130" spans="1:24" s="284" customFormat="1" ht="12.75">
      <c r="A130" s="236" t="s">
        <v>44</v>
      </c>
      <c r="B130" s="155"/>
      <c r="C130" s="215">
        <v>0</v>
      </c>
      <c r="D130" s="151"/>
      <c r="E130" s="215">
        <v>0</v>
      </c>
      <c r="F130" s="151"/>
      <c r="G130" s="215">
        <v>0</v>
      </c>
      <c r="H130" s="151"/>
      <c r="I130" s="215">
        <v>0</v>
      </c>
      <c r="J130" s="151"/>
      <c r="K130" s="215">
        <v>0</v>
      </c>
      <c r="L130" s="156"/>
      <c r="M130" s="150">
        <f>SUM(C130:K130)</f>
        <v>0</v>
      </c>
      <c r="N130" s="283"/>
      <c r="O130" s="104"/>
      <c r="P130" s="104"/>
      <c r="Q130" s="104"/>
      <c r="R130" s="104"/>
      <c r="S130" s="104"/>
      <c r="T130" s="104"/>
      <c r="U130" s="104"/>
      <c r="V130" s="104"/>
      <c r="W130" s="104"/>
      <c r="X130" s="104"/>
    </row>
    <row r="131" spans="1:24" s="284" customFormat="1" ht="12.75">
      <c r="A131" s="236" t="s">
        <v>45</v>
      </c>
      <c r="B131" s="155"/>
      <c r="C131" s="215">
        <v>0</v>
      </c>
      <c r="D131" s="151"/>
      <c r="E131" s="215">
        <v>0</v>
      </c>
      <c r="F131" s="151"/>
      <c r="G131" s="215">
        <v>0</v>
      </c>
      <c r="H131" s="151"/>
      <c r="I131" s="215">
        <v>0</v>
      </c>
      <c r="J131" s="151"/>
      <c r="K131" s="215">
        <v>0</v>
      </c>
      <c r="L131" s="156"/>
      <c r="M131" s="150">
        <f>SUM(C131:K131)</f>
        <v>0</v>
      </c>
      <c r="N131" s="283"/>
      <c r="O131" s="104"/>
      <c r="P131" s="104"/>
      <c r="Q131" s="104"/>
      <c r="R131" s="104"/>
      <c r="S131" s="104"/>
      <c r="T131" s="104"/>
      <c r="U131" s="104"/>
      <c r="V131" s="104"/>
      <c r="W131" s="104"/>
      <c r="X131" s="104"/>
    </row>
    <row r="132" spans="1:24" s="284" customFormat="1" ht="12.75">
      <c r="A132" s="236" t="s">
        <v>25</v>
      </c>
      <c r="B132" s="155"/>
      <c r="C132" s="215">
        <v>0</v>
      </c>
      <c r="D132" s="151"/>
      <c r="E132" s="215">
        <v>0</v>
      </c>
      <c r="F132" s="151"/>
      <c r="G132" s="215">
        <v>0</v>
      </c>
      <c r="H132" s="151"/>
      <c r="I132" s="215">
        <v>0</v>
      </c>
      <c r="J132" s="151"/>
      <c r="K132" s="215">
        <v>0</v>
      </c>
      <c r="L132" s="156"/>
      <c r="M132" s="150">
        <f>SUM(C132:K132)</f>
        <v>0</v>
      </c>
      <c r="N132" s="283"/>
      <c r="O132" s="104"/>
      <c r="P132" s="104"/>
      <c r="Q132" s="104"/>
      <c r="R132" s="104"/>
      <c r="S132" s="104"/>
      <c r="T132" s="104"/>
      <c r="U132" s="104"/>
      <c r="V132" s="104"/>
      <c r="W132" s="104"/>
      <c r="X132" s="104"/>
    </row>
    <row r="133" spans="1:24" s="286" customFormat="1" ht="12.75">
      <c r="A133" s="235" t="s">
        <v>46</v>
      </c>
      <c r="B133" s="152"/>
      <c r="C133" s="150">
        <f>SUM(C129:C132)</f>
        <v>0</v>
      </c>
      <c r="D133" s="99"/>
      <c r="E133" s="150">
        <f>SUM(E129:E132)</f>
        <v>0</v>
      </c>
      <c r="F133" s="99"/>
      <c r="G133" s="150">
        <f>SUM(G129:G132)</f>
        <v>0</v>
      </c>
      <c r="H133" s="99"/>
      <c r="I133" s="150">
        <f>SUM(I129:I132)</f>
        <v>0</v>
      </c>
      <c r="J133" s="99"/>
      <c r="K133" s="150">
        <f>SUM(K129:K132)</f>
        <v>0</v>
      </c>
      <c r="L133" s="99"/>
      <c r="M133" s="150">
        <f>SUM(C133:K133)</f>
        <v>0</v>
      </c>
      <c r="N133" s="285"/>
      <c r="O133" s="104"/>
      <c r="P133" s="104"/>
      <c r="Q133" s="104"/>
      <c r="R133" s="104"/>
      <c r="S133" s="104"/>
      <c r="T133" s="104"/>
      <c r="U133" s="104"/>
      <c r="V133" s="104"/>
      <c r="W133" s="104"/>
      <c r="X133" s="104"/>
    </row>
    <row r="134" spans="1:24" s="286" customFormat="1" ht="12.75">
      <c r="A134" s="235"/>
      <c r="B134" s="152"/>
      <c r="C134" s="99"/>
      <c r="D134" s="99"/>
      <c r="E134" s="99"/>
      <c r="F134" s="99"/>
      <c r="G134" s="99"/>
      <c r="H134" s="99"/>
      <c r="I134" s="99"/>
      <c r="J134" s="99"/>
      <c r="K134" s="99"/>
      <c r="L134" s="99"/>
      <c r="M134" s="99"/>
      <c r="N134" s="285"/>
      <c r="O134" s="104"/>
      <c r="P134" s="104"/>
      <c r="Q134" s="104"/>
      <c r="R134" s="104"/>
      <c r="S134" s="104"/>
      <c r="T134" s="104"/>
      <c r="U134" s="104"/>
      <c r="V134" s="104"/>
      <c r="W134" s="104"/>
      <c r="X134" s="104"/>
    </row>
    <row r="135" spans="1:24" s="286" customFormat="1" ht="12.75">
      <c r="A135" s="235" t="s">
        <v>47</v>
      </c>
      <c r="B135" s="155"/>
      <c r="C135" s="99"/>
      <c r="D135" s="99"/>
      <c r="E135" s="99"/>
      <c r="F135" s="99"/>
      <c r="G135" s="99"/>
      <c r="H135" s="99"/>
      <c r="I135" s="99"/>
      <c r="J135" s="99"/>
      <c r="K135" s="99"/>
      <c r="L135" s="99"/>
      <c r="M135" s="99"/>
      <c r="N135" s="285"/>
      <c r="O135" s="104"/>
      <c r="P135" s="104"/>
      <c r="Q135" s="104"/>
      <c r="R135" s="104"/>
      <c r="S135" s="104"/>
      <c r="T135" s="104"/>
      <c r="U135" s="104"/>
      <c r="V135" s="104"/>
      <c r="W135" s="104"/>
      <c r="X135" s="104"/>
    </row>
    <row r="136" spans="1:24" s="286" customFormat="1" ht="12.75">
      <c r="A136" s="236" t="s">
        <v>69</v>
      </c>
      <c r="B136" s="155"/>
      <c r="C136" s="214">
        <v>0</v>
      </c>
      <c r="D136" s="147"/>
      <c r="E136" s="214">
        <v>0</v>
      </c>
      <c r="F136" s="147"/>
      <c r="G136" s="214">
        <v>0</v>
      </c>
      <c r="H136" s="148"/>
      <c r="I136" s="214">
        <v>0</v>
      </c>
      <c r="J136" s="149"/>
      <c r="K136" s="214">
        <v>0</v>
      </c>
      <c r="L136" s="99"/>
      <c r="M136" s="150">
        <f aca="true" t="shared" si="5" ref="M136:M141">SUM(C136:K136)</f>
        <v>0</v>
      </c>
      <c r="N136" s="285"/>
      <c r="O136" s="104"/>
      <c r="P136" s="104"/>
      <c r="Q136" s="104"/>
      <c r="R136" s="104"/>
      <c r="S136" s="104"/>
      <c r="T136" s="104"/>
      <c r="U136" s="104"/>
      <c r="V136" s="104"/>
      <c r="W136" s="104"/>
      <c r="X136" s="104"/>
    </row>
    <row r="137" spans="1:24" s="286" customFormat="1" ht="12.75">
      <c r="A137" s="236" t="s">
        <v>49</v>
      </c>
      <c r="B137" s="155"/>
      <c r="C137" s="215">
        <v>0</v>
      </c>
      <c r="D137" s="151"/>
      <c r="E137" s="215">
        <v>0</v>
      </c>
      <c r="F137" s="151"/>
      <c r="G137" s="215">
        <v>0</v>
      </c>
      <c r="H137" s="151"/>
      <c r="I137" s="215">
        <v>0</v>
      </c>
      <c r="J137" s="151"/>
      <c r="K137" s="215">
        <v>0</v>
      </c>
      <c r="L137" s="99"/>
      <c r="M137" s="150">
        <f t="shared" si="5"/>
        <v>0</v>
      </c>
      <c r="N137" s="285"/>
      <c r="O137" s="104"/>
      <c r="P137" s="104"/>
      <c r="Q137" s="104"/>
      <c r="R137" s="104"/>
      <c r="S137" s="104"/>
      <c r="T137" s="104"/>
      <c r="U137" s="104"/>
      <c r="V137" s="104"/>
      <c r="W137" s="104"/>
      <c r="X137" s="104"/>
    </row>
    <row r="138" spans="1:24" s="286" customFormat="1" ht="12.75">
      <c r="A138" s="236" t="s">
        <v>45</v>
      </c>
      <c r="B138" s="155"/>
      <c r="C138" s="215">
        <v>0</v>
      </c>
      <c r="D138" s="151"/>
      <c r="E138" s="215">
        <v>0</v>
      </c>
      <c r="F138" s="151"/>
      <c r="G138" s="215">
        <v>0</v>
      </c>
      <c r="H138" s="151"/>
      <c r="I138" s="215">
        <v>0</v>
      </c>
      <c r="J138" s="151"/>
      <c r="K138" s="215">
        <v>0</v>
      </c>
      <c r="L138" s="99"/>
      <c r="M138" s="150">
        <f t="shared" si="5"/>
        <v>0</v>
      </c>
      <c r="N138" s="285"/>
      <c r="O138" s="104"/>
      <c r="P138" s="104"/>
      <c r="Q138" s="104"/>
      <c r="R138" s="104"/>
      <c r="S138" s="104"/>
      <c r="T138" s="104"/>
      <c r="U138" s="104"/>
      <c r="V138" s="104"/>
      <c r="W138" s="104"/>
      <c r="X138" s="104"/>
    </row>
    <row r="139" spans="1:24" s="286" customFormat="1" ht="12.75">
      <c r="A139" s="236" t="s">
        <v>50</v>
      </c>
      <c r="B139" s="155"/>
      <c r="C139" s="215">
        <v>0</v>
      </c>
      <c r="D139" s="151"/>
      <c r="E139" s="215">
        <v>0</v>
      </c>
      <c r="F139" s="151"/>
      <c r="G139" s="215">
        <v>0</v>
      </c>
      <c r="H139" s="151"/>
      <c r="I139" s="215">
        <v>0</v>
      </c>
      <c r="J139" s="151"/>
      <c r="K139" s="215">
        <v>0</v>
      </c>
      <c r="L139" s="99"/>
      <c r="M139" s="150">
        <f t="shared" si="5"/>
        <v>0</v>
      </c>
      <c r="N139" s="285"/>
      <c r="O139" s="104"/>
      <c r="P139" s="104"/>
      <c r="Q139" s="104"/>
      <c r="R139" s="104"/>
      <c r="S139" s="104"/>
      <c r="T139" s="104"/>
      <c r="U139" s="104"/>
      <c r="V139" s="104"/>
      <c r="W139" s="104"/>
      <c r="X139" s="104"/>
    </row>
    <row r="140" spans="1:24" s="286" customFormat="1" ht="12.75">
      <c r="A140" s="236" t="s">
        <v>25</v>
      </c>
      <c r="B140" s="155"/>
      <c r="C140" s="215">
        <v>0</v>
      </c>
      <c r="D140" s="151"/>
      <c r="E140" s="215">
        <v>0</v>
      </c>
      <c r="F140" s="151"/>
      <c r="G140" s="215">
        <v>0</v>
      </c>
      <c r="H140" s="151"/>
      <c r="I140" s="215">
        <v>0</v>
      </c>
      <c r="J140" s="151"/>
      <c r="K140" s="215">
        <v>0</v>
      </c>
      <c r="L140" s="99"/>
      <c r="M140" s="150">
        <f t="shared" si="5"/>
        <v>0</v>
      </c>
      <c r="N140" s="285"/>
      <c r="O140" s="104"/>
      <c r="P140" s="104"/>
      <c r="Q140" s="104"/>
      <c r="R140" s="104"/>
      <c r="S140" s="104"/>
      <c r="T140" s="104"/>
      <c r="U140" s="104"/>
      <c r="V140" s="104"/>
      <c r="W140" s="104"/>
      <c r="X140" s="104"/>
    </row>
    <row r="141" spans="1:24" s="286" customFormat="1" ht="12.75">
      <c r="A141" s="235" t="s">
        <v>70</v>
      </c>
      <c r="B141" s="152"/>
      <c r="C141" s="150">
        <f>SUM(C136:C140)</f>
        <v>0</v>
      </c>
      <c r="D141" s="99"/>
      <c r="E141" s="150">
        <f>SUM(E136:E140)</f>
        <v>0</v>
      </c>
      <c r="F141" s="99"/>
      <c r="G141" s="150">
        <f>SUM(G136:G140)</f>
        <v>0</v>
      </c>
      <c r="H141" s="99"/>
      <c r="I141" s="150">
        <f>SUM(I136:I140)</f>
        <v>0</v>
      </c>
      <c r="J141" s="99"/>
      <c r="K141" s="150">
        <f>SUM(K136:K140)</f>
        <v>0</v>
      </c>
      <c r="L141" s="99"/>
      <c r="M141" s="150">
        <f t="shared" si="5"/>
        <v>0</v>
      </c>
      <c r="N141" s="285"/>
      <c r="O141" s="104"/>
      <c r="P141" s="104"/>
      <c r="Q141" s="104"/>
      <c r="R141" s="104"/>
      <c r="S141" s="104"/>
      <c r="T141" s="104"/>
      <c r="U141" s="104"/>
      <c r="V141" s="104"/>
      <c r="W141" s="104"/>
      <c r="X141" s="104"/>
    </row>
    <row r="142" spans="1:24" s="286" customFormat="1" ht="12.75">
      <c r="A142" s="235"/>
      <c r="B142" s="152"/>
      <c r="C142" s="161"/>
      <c r="D142" s="99"/>
      <c r="E142" s="161"/>
      <c r="F142" s="99"/>
      <c r="G142" s="161"/>
      <c r="H142" s="99"/>
      <c r="I142" s="161"/>
      <c r="J142" s="99"/>
      <c r="K142" s="161"/>
      <c r="L142" s="99"/>
      <c r="M142" s="161"/>
      <c r="N142" s="285"/>
      <c r="O142" s="104"/>
      <c r="P142" s="104"/>
      <c r="Q142" s="104"/>
      <c r="R142" s="104"/>
      <c r="S142" s="104"/>
      <c r="T142" s="104"/>
      <c r="U142" s="104"/>
      <c r="V142" s="104"/>
      <c r="W142" s="104"/>
      <c r="X142" s="104"/>
    </row>
    <row r="143" spans="1:24" s="286" customFormat="1" ht="12.75">
      <c r="A143" s="153" t="s">
        <v>71</v>
      </c>
      <c r="B143" s="152"/>
      <c r="C143" s="161"/>
      <c r="D143" s="99"/>
      <c r="E143" s="161"/>
      <c r="F143" s="99"/>
      <c r="G143" s="161"/>
      <c r="H143" s="99"/>
      <c r="I143" s="161"/>
      <c r="J143" s="99"/>
      <c r="K143" s="161"/>
      <c r="L143" s="99"/>
      <c r="M143" s="161"/>
      <c r="N143" s="285"/>
      <c r="O143" s="104"/>
      <c r="P143" s="104"/>
      <c r="Q143" s="104"/>
      <c r="R143" s="104"/>
      <c r="S143" s="104"/>
      <c r="T143" s="104"/>
      <c r="U143" s="104"/>
      <c r="V143" s="104"/>
      <c r="W143" s="104"/>
      <c r="X143" s="104"/>
    </row>
    <row r="144" spans="1:24" s="286" customFormat="1" ht="12.75">
      <c r="A144" s="154" t="s">
        <v>45</v>
      </c>
      <c r="B144" s="152"/>
      <c r="C144" s="214">
        <v>0</v>
      </c>
      <c r="D144" s="147"/>
      <c r="E144" s="214">
        <v>0</v>
      </c>
      <c r="F144" s="147"/>
      <c r="G144" s="214">
        <v>0</v>
      </c>
      <c r="H144" s="148"/>
      <c r="I144" s="214">
        <v>0</v>
      </c>
      <c r="J144" s="149"/>
      <c r="K144" s="214">
        <v>0</v>
      </c>
      <c r="L144" s="99"/>
      <c r="M144" s="150">
        <f aca="true" t="shared" si="6" ref="M144:M150">SUM(C144:K144)</f>
        <v>0</v>
      </c>
      <c r="N144" s="285"/>
      <c r="O144" s="104"/>
      <c r="P144" s="104"/>
      <c r="Q144" s="104"/>
      <c r="R144" s="104"/>
      <c r="S144" s="104"/>
      <c r="T144" s="104"/>
      <c r="U144" s="104"/>
      <c r="V144" s="104"/>
      <c r="W144" s="104"/>
      <c r="X144" s="104"/>
    </row>
    <row r="145" spans="1:24" s="286" customFormat="1" ht="12.75">
      <c r="A145" s="154" t="s">
        <v>72</v>
      </c>
      <c r="B145" s="152"/>
      <c r="C145" s="215">
        <v>0</v>
      </c>
      <c r="D145" s="151"/>
      <c r="E145" s="215">
        <v>0</v>
      </c>
      <c r="F145" s="151"/>
      <c r="G145" s="215">
        <v>0</v>
      </c>
      <c r="H145" s="151"/>
      <c r="I145" s="215">
        <v>0</v>
      </c>
      <c r="J145" s="151"/>
      <c r="K145" s="215">
        <v>0</v>
      </c>
      <c r="L145" s="99"/>
      <c r="M145" s="150">
        <f t="shared" si="6"/>
        <v>0</v>
      </c>
      <c r="N145" s="285"/>
      <c r="O145" s="104"/>
      <c r="P145" s="104"/>
      <c r="Q145" s="104"/>
      <c r="R145" s="104"/>
      <c r="S145" s="104"/>
      <c r="T145" s="104"/>
      <c r="U145" s="104"/>
      <c r="V145" s="104"/>
      <c r="W145" s="104"/>
      <c r="X145" s="104"/>
    </row>
    <row r="146" spans="1:24" s="286" customFormat="1" ht="12.75">
      <c r="A146" s="154" t="s">
        <v>73</v>
      </c>
      <c r="B146" s="152"/>
      <c r="C146" s="215">
        <v>0</v>
      </c>
      <c r="D146" s="151"/>
      <c r="E146" s="215">
        <v>0</v>
      </c>
      <c r="F146" s="151"/>
      <c r="G146" s="215">
        <v>0</v>
      </c>
      <c r="H146" s="151"/>
      <c r="I146" s="215">
        <v>0</v>
      </c>
      <c r="J146" s="151"/>
      <c r="K146" s="215">
        <v>0</v>
      </c>
      <c r="L146" s="99"/>
      <c r="M146" s="150">
        <f t="shared" si="6"/>
        <v>0</v>
      </c>
      <c r="N146" s="285"/>
      <c r="O146" s="104"/>
      <c r="P146" s="104"/>
      <c r="Q146" s="104"/>
      <c r="R146" s="104"/>
      <c r="S146" s="104"/>
      <c r="T146" s="104"/>
      <c r="U146" s="104"/>
      <c r="V146" s="104"/>
      <c r="W146" s="104"/>
      <c r="X146" s="104"/>
    </row>
    <row r="147" spans="1:24" s="286" customFormat="1" ht="12.75">
      <c r="A147" s="154" t="s">
        <v>74</v>
      </c>
      <c r="B147" s="152"/>
      <c r="C147" s="215">
        <v>0</v>
      </c>
      <c r="D147" s="151"/>
      <c r="E147" s="215">
        <v>0</v>
      </c>
      <c r="F147" s="151"/>
      <c r="G147" s="215">
        <v>0</v>
      </c>
      <c r="H147" s="151"/>
      <c r="I147" s="215">
        <v>0</v>
      </c>
      <c r="J147" s="151"/>
      <c r="K147" s="215">
        <v>0</v>
      </c>
      <c r="L147" s="99"/>
      <c r="M147" s="150">
        <f t="shared" si="6"/>
        <v>0</v>
      </c>
      <c r="N147" s="285"/>
      <c r="O147" s="104"/>
      <c r="P147" s="104"/>
      <c r="Q147" s="104"/>
      <c r="R147" s="104"/>
      <c r="S147" s="104"/>
      <c r="T147" s="104"/>
      <c r="U147" s="104"/>
      <c r="V147" s="104"/>
      <c r="W147" s="104"/>
      <c r="X147" s="104"/>
    </row>
    <row r="148" spans="1:24" s="286" customFormat="1" ht="12.75">
      <c r="A148" s="154" t="s">
        <v>31</v>
      </c>
      <c r="B148" s="152"/>
      <c r="C148" s="215">
        <v>0</v>
      </c>
      <c r="D148" s="151"/>
      <c r="E148" s="215">
        <v>0</v>
      </c>
      <c r="F148" s="151"/>
      <c r="G148" s="215">
        <v>0</v>
      </c>
      <c r="H148" s="151"/>
      <c r="I148" s="215">
        <v>0</v>
      </c>
      <c r="J148" s="151"/>
      <c r="K148" s="215">
        <v>0</v>
      </c>
      <c r="L148" s="99"/>
      <c r="M148" s="150">
        <f t="shared" si="6"/>
        <v>0</v>
      </c>
      <c r="N148" s="285"/>
      <c r="O148" s="104"/>
      <c r="P148" s="104"/>
      <c r="Q148" s="104"/>
      <c r="R148" s="104"/>
      <c r="S148" s="104"/>
      <c r="T148" s="104"/>
      <c r="U148" s="104"/>
      <c r="V148" s="104"/>
      <c r="W148" s="104"/>
      <c r="X148" s="104"/>
    </row>
    <row r="149" spans="1:24" s="286" customFormat="1" ht="12.75">
      <c r="A149" s="154" t="s">
        <v>25</v>
      </c>
      <c r="B149" s="152"/>
      <c r="C149" s="215">
        <v>0</v>
      </c>
      <c r="D149" s="151"/>
      <c r="E149" s="215">
        <v>0</v>
      </c>
      <c r="F149" s="151"/>
      <c r="G149" s="215">
        <v>0</v>
      </c>
      <c r="H149" s="151"/>
      <c r="I149" s="215">
        <v>0</v>
      </c>
      <c r="J149" s="151"/>
      <c r="K149" s="215">
        <v>0</v>
      </c>
      <c r="L149" s="99"/>
      <c r="M149" s="150">
        <f t="shared" si="6"/>
        <v>0</v>
      </c>
      <c r="N149" s="285"/>
      <c r="O149" s="104"/>
      <c r="P149" s="104"/>
      <c r="Q149" s="104"/>
      <c r="R149" s="104"/>
      <c r="S149" s="104"/>
      <c r="T149" s="104"/>
      <c r="U149" s="104"/>
      <c r="V149" s="104"/>
      <c r="W149" s="104"/>
      <c r="X149" s="104"/>
    </row>
    <row r="150" spans="1:24" s="286" customFormat="1" ht="12.75">
      <c r="A150" s="153" t="s">
        <v>75</v>
      </c>
      <c r="B150" s="152"/>
      <c r="C150" s="150">
        <f>SUM(C144:C149)</f>
        <v>0</v>
      </c>
      <c r="D150" s="99"/>
      <c r="E150" s="150">
        <f>SUM(E144:E149)</f>
        <v>0</v>
      </c>
      <c r="F150" s="99"/>
      <c r="G150" s="150">
        <f>SUM(G144:G149)</f>
        <v>0</v>
      </c>
      <c r="H150" s="99"/>
      <c r="I150" s="150">
        <f>SUM(I144:I149)</f>
        <v>0</v>
      </c>
      <c r="J150" s="99"/>
      <c r="K150" s="150">
        <f>SUM(K144:K149)</f>
        <v>0</v>
      </c>
      <c r="L150" s="99"/>
      <c r="M150" s="150">
        <f t="shared" si="6"/>
        <v>0</v>
      </c>
      <c r="N150" s="285"/>
      <c r="O150" s="104"/>
      <c r="P150" s="104"/>
      <c r="Q150" s="104"/>
      <c r="R150" s="104"/>
      <c r="S150" s="104"/>
      <c r="T150" s="104"/>
      <c r="U150" s="104"/>
      <c r="V150" s="104"/>
      <c r="W150" s="104"/>
      <c r="X150" s="104"/>
    </row>
    <row r="151" spans="1:24" s="286" customFormat="1" ht="12.75">
      <c r="A151" s="153"/>
      <c r="B151" s="152"/>
      <c r="C151" s="99"/>
      <c r="D151" s="99"/>
      <c r="E151" s="99"/>
      <c r="F151" s="99"/>
      <c r="G151" s="99"/>
      <c r="H151" s="99"/>
      <c r="I151" s="99"/>
      <c r="J151" s="99"/>
      <c r="K151" s="99"/>
      <c r="L151" s="99"/>
      <c r="M151" s="99"/>
      <c r="N151" s="285"/>
      <c r="O151" s="104"/>
      <c r="P151" s="104"/>
      <c r="Q151" s="104"/>
      <c r="R151" s="104"/>
      <c r="S151" s="104"/>
      <c r="T151" s="104"/>
      <c r="U151" s="104"/>
      <c r="V151" s="104"/>
      <c r="W151" s="104"/>
      <c r="X151" s="104"/>
    </row>
    <row r="152" spans="1:24" s="286" customFormat="1" ht="12.75">
      <c r="A152" s="153" t="s">
        <v>76</v>
      </c>
      <c r="B152" s="152"/>
      <c r="C152" s="99"/>
      <c r="D152" s="99"/>
      <c r="E152" s="99"/>
      <c r="F152" s="99"/>
      <c r="G152" s="99"/>
      <c r="H152" s="99"/>
      <c r="I152" s="99"/>
      <c r="J152" s="99"/>
      <c r="K152" s="99"/>
      <c r="L152" s="99"/>
      <c r="M152" s="99"/>
      <c r="N152" s="285"/>
      <c r="O152" s="104"/>
      <c r="P152" s="104"/>
      <c r="Q152" s="104"/>
      <c r="R152" s="104"/>
      <c r="S152" s="104"/>
      <c r="T152" s="104"/>
      <c r="U152" s="104"/>
      <c r="V152" s="104"/>
      <c r="W152" s="104"/>
      <c r="X152" s="104"/>
    </row>
    <row r="153" spans="1:24" s="286" customFormat="1" ht="12.75">
      <c r="A153" s="154" t="s">
        <v>77</v>
      </c>
      <c r="B153" s="152"/>
      <c r="C153" s="214">
        <v>0</v>
      </c>
      <c r="D153" s="147"/>
      <c r="E153" s="214">
        <v>0</v>
      </c>
      <c r="F153" s="147"/>
      <c r="G153" s="214">
        <v>0</v>
      </c>
      <c r="H153" s="148"/>
      <c r="I153" s="214">
        <v>0</v>
      </c>
      <c r="J153" s="149"/>
      <c r="K153" s="214">
        <v>0</v>
      </c>
      <c r="L153" s="99"/>
      <c r="M153" s="150">
        <f aca="true" t="shared" si="7" ref="M153:M158">SUM(C153:K153)</f>
        <v>0</v>
      </c>
      <c r="N153" s="285"/>
      <c r="O153" s="104"/>
      <c r="P153" s="104"/>
      <c r="Q153" s="104"/>
      <c r="R153" s="104"/>
      <c r="S153" s="104"/>
      <c r="T153" s="104"/>
      <c r="U153" s="104"/>
      <c r="V153" s="104"/>
      <c r="W153" s="104"/>
      <c r="X153" s="104"/>
    </row>
    <row r="154" spans="1:24" s="286" customFormat="1" ht="12.75">
      <c r="A154" s="154" t="s">
        <v>78</v>
      </c>
      <c r="B154" s="152"/>
      <c r="C154" s="215">
        <v>0</v>
      </c>
      <c r="D154" s="151"/>
      <c r="E154" s="215">
        <v>0</v>
      </c>
      <c r="F154" s="151"/>
      <c r="G154" s="215">
        <v>0</v>
      </c>
      <c r="H154" s="151"/>
      <c r="I154" s="215">
        <v>0</v>
      </c>
      <c r="J154" s="151"/>
      <c r="K154" s="215">
        <v>0</v>
      </c>
      <c r="L154" s="99"/>
      <c r="M154" s="150">
        <f t="shared" si="7"/>
        <v>0</v>
      </c>
      <c r="N154" s="285"/>
      <c r="O154" s="104"/>
      <c r="P154" s="104"/>
      <c r="Q154" s="104"/>
      <c r="R154" s="104"/>
      <c r="S154" s="104"/>
      <c r="T154" s="104"/>
      <c r="U154" s="104"/>
      <c r="V154" s="104"/>
      <c r="W154" s="104"/>
      <c r="X154" s="104"/>
    </row>
    <row r="155" spans="1:24" s="286" customFormat="1" ht="12.75">
      <c r="A155" s="154" t="s">
        <v>79</v>
      </c>
      <c r="B155" s="152"/>
      <c r="C155" s="215">
        <v>0</v>
      </c>
      <c r="D155" s="151"/>
      <c r="E155" s="215">
        <v>0</v>
      </c>
      <c r="F155" s="151"/>
      <c r="G155" s="215">
        <v>0</v>
      </c>
      <c r="H155" s="151"/>
      <c r="I155" s="215">
        <v>0</v>
      </c>
      <c r="J155" s="151"/>
      <c r="K155" s="215">
        <v>0</v>
      </c>
      <c r="L155" s="99"/>
      <c r="M155" s="150">
        <f t="shared" si="7"/>
        <v>0</v>
      </c>
      <c r="N155" s="285"/>
      <c r="O155" s="104"/>
      <c r="P155" s="104"/>
      <c r="Q155" s="104"/>
      <c r="R155" s="104"/>
      <c r="S155" s="104"/>
      <c r="T155" s="104"/>
      <c r="U155" s="104"/>
      <c r="V155" s="104"/>
      <c r="W155" s="104"/>
      <c r="X155" s="104"/>
    </row>
    <row r="156" spans="1:24" s="286" customFormat="1" ht="12.75">
      <c r="A156" s="154" t="s">
        <v>80</v>
      </c>
      <c r="B156" s="152"/>
      <c r="C156" s="215">
        <v>0</v>
      </c>
      <c r="D156" s="151"/>
      <c r="E156" s="215">
        <v>0</v>
      </c>
      <c r="F156" s="151"/>
      <c r="G156" s="215">
        <v>0</v>
      </c>
      <c r="H156" s="151"/>
      <c r="I156" s="215">
        <v>0</v>
      </c>
      <c r="J156" s="151"/>
      <c r="K156" s="215">
        <v>0</v>
      </c>
      <c r="L156" s="99"/>
      <c r="M156" s="150">
        <f t="shared" si="7"/>
        <v>0</v>
      </c>
      <c r="N156" s="285"/>
      <c r="O156" s="104"/>
      <c r="P156" s="104"/>
      <c r="Q156" s="104"/>
      <c r="R156" s="104"/>
      <c r="S156" s="104"/>
      <c r="T156" s="104"/>
      <c r="U156" s="104"/>
      <c r="V156" s="104"/>
      <c r="W156" s="104"/>
      <c r="X156" s="104"/>
    </row>
    <row r="157" spans="1:24" s="286" customFormat="1" ht="12.75">
      <c r="A157" s="154" t="s">
        <v>25</v>
      </c>
      <c r="B157" s="152"/>
      <c r="C157" s="215">
        <v>0</v>
      </c>
      <c r="D157" s="151"/>
      <c r="E157" s="215">
        <v>0</v>
      </c>
      <c r="F157" s="151"/>
      <c r="G157" s="215">
        <v>0</v>
      </c>
      <c r="H157" s="151"/>
      <c r="I157" s="215">
        <v>0</v>
      </c>
      <c r="J157" s="151"/>
      <c r="K157" s="215">
        <v>0</v>
      </c>
      <c r="L157" s="99"/>
      <c r="M157" s="150">
        <f t="shared" si="7"/>
        <v>0</v>
      </c>
      <c r="N157" s="285"/>
      <c r="O157" s="104"/>
      <c r="P157" s="104"/>
      <c r="Q157" s="104"/>
      <c r="R157" s="104"/>
      <c r="S157" s="104"/>
      <c r="T157" s="104"/>
      <c r="U157" s="104"/>
      <c r="V157" s="104"/>
      <c r="W157" s="104"/>
      <c r="X157" s="104"/>
    </row>
    <row r="158" spans="1:24" s="286" customFormat="1" ht="12.75">
      <c r="A158" s="153" t="s">
        <v>81</v>
      </c>
      <c r="B158" s="152"/>
      <c r="C158" s="150">
        <f>SUM(C153:C157)</f>
        <v>0</v>
      </c>
      <c r="D158" s="99"/>
      <c r="E158" s="150">
        <f>SUM(E153:E157)</f>
        <v>0</v>
      </c>
      <c r="F158" s="99"/>
      <c r="G158" s="150">
        <f>SUM(G153:G157)</f>
        <v>0</v>
      </c>
      <c r="H158" s="99"/>
      <c r="I158" s="150">
        <f>SUM(I153:I157)</f>
        <v>0</v>
      </c>
      <c r="J158" s="99"/>
      <c r="K158" s="150">
        <f>SUM(K153:K157)</f>
        <v>0</v>
      </c>
      <c r="L158" s="99"/>
      <c r="M158" s="150">
        <f t="shared" si="7"/>
        <v>0</v>
      </c>
      <c r="N158" s="285"/>
      <c r="O158" s="104"/>
      <c r="P158" s="104"/>
      <c r="Q158" s="104"/>
      <c r="R158" s="104"/>
      <c r="S158" s="104"/>
      <c r="T158" s="104"/>
      <c r="U158" s="104"/>
      <c r="V158" s="104"/>
      <c r="W158" s="104"/>
      <c r="X158" s="104"/>
    </row>
    <row r="159" spans="1:24" s="286" customFormat="1" ht="12.75">
      <c r="A159" s="153"/>
      <c r="B159" s="152"/>
      <c r="C159" s="99"/>
      <c r="D159" s="99"/>
      <c r="E159" s="99"/>
      <c r="F159" s="99"/>
      <c r="G159" s="99"/>
      <c r="H159" s="99"/>
      <c r="I159" s="99"/>
      <c r="J159" s="99"/>
      <c r="K159" s="99"/>
      <c r="L159" s="99"/>
      <c r="M159" s="99"/>
      <c r="N159" s="285"/>
      <c r="O159" s="104"/>
      <c r="P159" s="104"/>
      <c r="Q159" s="104"/>
      <c r="R159" s="104"/>
      <c r="S159" s="104"/>
      <c r="T159" s="104"/>
      <c r="U159" s="104"/>
      <c r="V159" s="104"/>
      <c r="W159" s="104"/>
      <c r="X159" s="104"/>
    </row>
    <row r="160" spans="1:24" s="286" customFormat="1" ht="12.75">
      <c r="A160" s="153" t="s">
        <v>82</v>
      </c>
      <c r="B160" s="152"/>
      <c r="C160" s="99"/>
      <c r="D160" s="99"/>
      <c r="E160" s="99"/>
      <c r="F160" s="99"/>
      <c r="G160" s="99"/>
      <c r="H160" s="99"/>
      <c r="I160" s="99"/>
      <c r="J160" s="99"/>
      <c r="K160" s="99"/>
      <c r="L160" s="99"/>
      <c r="M160" s="99"/>
      <c r="N160" s="285"/>
      <c r="O160" s="104"/>
      <c r="P160" s="104"/>
      <c r="Q160" s="104"/>
      <c r="R160" s="104"/>
      <c r="S160" s="104"/>
      <c r="T160" s="104"/>
      <c r="U160" s="104"/>
      <c r="V160" s="104"/>
      <c r="W160" s="104"/>
      <c r="X160" s="104"/>
    </row>
    <row r="161" spans="1:24" s="286" customFormat="1" ht="12.75">
      <c r="A161" s="154" t="s">
        <v>54</v>
      </c>
      <c r="B161" s="152"/>
      <c r="C161" s="214">
        <v>0</v>
      </c>
      <c r="D161" s="147"/>
      <c r="E161" s="214">
        <v>0</v>
      </c>
      <c r="F161" s="147"/>
      <c r="G161" s="214">
        <v>0</v>
      </c>
      <c r="H161" s="148"/>
      <c r="I161" s="214">
        <v>0</v>
      </c>
      <c r="J161" s="149"/>
      <c r="K161" s="214">
        <v>0</v>
      </c>
      <c r="L161" s="99"/>
      <c r="M161" s="150">
        <f>SUM(C161:K161)</f>
        <v>0</v>
      </c>
      <c r="N161" s="285"/>
      <c r="O161" s="104"/>
      <c r="P161" s="104"/>
      <c r="Q161" s="104"/>
      <c r="R161" s="104"/>
      <c r="S161" s="104"/>
      <c r="T161" s="104"/>
      <c r="U161" s="104"/>
      <c r="V161" s="104"/>
      <c r="W161" s="104"/>
      <c r="X161" s="104"/>
    </row>
    <row r="162" spans="1:24" s="286" customFormat="1" ht="12.75">
      <c r="A162" s="154" t="s">
        <v>55</v>
      </c>
      <c r="B162" s="152"/>
      <c r="C162" s="215">
        <v>0</v>
      </c>
      <c r="D162" s="151"/>
      <c r="E162" s="215">
        <v>0</v>
      </c>
      <c r="F162" s="151"/>
      <c r="G162" s="215">
        <v>0</v>
      </c>
      <c r="H162" s="151"/>
      <c r="I162" s="215">
        <v>0</v>
      </c>
      <c r="J162" s="151"/>
      <c r="K162" s="215">
        <v>0</v>
      </c>
      <c r="L162" s="99"/>
      <c r="M162" s="150">
        <f>SUM(C162:K162)</f>
        <v>0</v>
      </c>
      <c r="N162" s="285"/>
      <c r="O162" s="104"/>
      <c r="P162" s="104"/>
      <c r="Q162" s="104"/>
      <c r="R162" s="104"/>
      <c r="S162" s="104"/>
      <c r="T162" s="104"/>
      <c r="U162" s="104"/>
      <c r="V162" s="104"/>
      <c r="W162" s="104"/>
      <c r="X162" s="104"/>
    </row>
    <row r="163" spans="1:24" s="286" customFormat="1" ht="12.75">
      <c r="A163" s="154" t="s">
        <v>56</v>
      </c>
      <c r="B163" s="152"/>
      <c r="C163" s="215">
        <v>0</v>
      </c>
      <c r="D163" s="151"/>
      <c r="E163" s="215">
        <v>0</v>
      </c>
      <c r="F163" s="151"/>
      <c r="G163" s="215">
        <v>0</v>
      </c>
      <c r="H163" s="151"/>
      <c r="I163" s="215">
        <v>0</v>
      </c>
      <c r="J163" s="151"/>
      <c r="K163" s="215">
        <v>0</v>
      </c>
      <c r="L163" s="99"/>
      <c r="M163" s="150">
        <f>SUM(C163:K163)</f>
        <v>0</v>
      </c>
      <c r="N163" s="285"/>
      <c r="O163" s="104"/>
      <c r="P163" s="104"/>
      <c r="Q163" s="104"/>
      <c r="R163" s="104"/>
      <c r="S163" s="104"/>
      <c r="T163" s="104"/>
      <c r="U163" s="104"/>
      <c r="V163" s="104"/>
      <c r="W163" s="104"/>
      <c r="X163" s="104"/>
    </row>
    <row r="164" spans="1:24" s="286" customFormat="1" ht="12.75">
      <c r="A164" s="153" t="s">
        <v>83</v>
      </c>
      <c r="B164" s="152"/>
      <c r="C164" s="150">
        <f>SUM(C161:C163)</f>
        <v>0</v>
      </c>
      <c r="D164" s="99"/>
      <c r="E164" s="150">
        <f>SUM(E161:E163)</f>
        <v>0</v>
      </c>
      <c r="F164" s="99"/>
      <c r="G164" s="150">
        <f>SUM(G161:G163)</f>
        <v>0</v>
      </c>
      <c r="H164" s="99"/>
      <c r="I164" s="150">
        <f>SUM(I161:I163)</f>
        <v>0</v>
      </c>
      <c r="J164" s="99"/>
      <c r="K164" s="150">
        <f>SUM(K161:K163)</f>
        <v>0</v>
      </c>
      <c r="L164" s="99"/>
      <c r="M164" s="150">
        <f>SUM(C164:K164)</f>
        <v>0</v>
      </c>
      <c r="N164" s="285"/>
      <c r="O164" s="104"/>
      <c r="P164" s="104"/>
      <c r="Q164" s="104"/>
      <c r="R164" s="104"/>
      <c r="S164" s="104"/>
      <c r="T164" s="104"/>
      <c r="U164" s="104"/>
      <c r="V164" s="104"/>
      <c r="W164" s="104"/>
      <c r="X164" s="104"/>
    </row>
    <row r="165" spans="1:24" s="286" customFormat="1" ht="12.75">
      <c r="A165" s="153"/>
      <c r="B165" s="152"/>
      <c r="C165" s="99"/>
      <c r="D165" s="99"/>
      <c r="E165" s="99"/>
      <c r="F165" s="99"/>
      <c r="G165" s="99"/>
      <c r="H165" s="99"/>
      <c r="I165" s="99"/>
      <c r="J165" s="99"/>
      <c r="K165" s="99"/>
      <c r="L165" s="99"/>
      <c r="M165" s="99"/>
      <c r="N165" s="285"/>
      <c r="O165" s="104"/>
      <c r="P165" s="104"/>
      <c r="Q165" s="104"/>
      <c r="R165" s="104"/>
      <c r="S165" s="104"/>
      <c r="T165" s="104"/>
      <c r="U165" s="104"/>
      <c r="V165" s="104"/>
      <c r="W165" s="104"/>
      <c r="X165" s="104"/>
    </row>
    <row r="166" spans="1:15" ht="12.75">
      <c r="A166" s="233" t="s">
        <v>84</v>
      </c>
      <c r="B166" s="155"/>
      <c r="C166" s="99"/>
      <c r="D166" s="99"/>
      <c r="E166" s="99"/>
      <c r="F166" s="99"/>
      <c r="G166" s="99"/>
      <c r="H166" s="99"/>
      <c r="I166" s="99"/>
      <c r="J166" s="99"/>
      <c r="K166" s="99"/>
      <c r="L166" s="99"/>
      <c r="M166" s="99"/>
      <c r="N166" s="287"/>
      <c r="O166" s="104"/>
    </row>
    <row r="167" spans="1:15" ht="12.75">
      <c r="A167" s="154" t="s">
        <v>235</v>
      </c>
      <c r="B167" s="155"/>
      <c r="C167" s="238">
        <f>SUM('I Mirror_West'!$B63:$M63)*'I Mirror_West'!$B48</f>
        <v>0</v>
      </c>
      <c r="D167" s="147"/>
      <c r="E167" s="238">
        <f>SUM('I Mirror_West'!$B93:$M93)*'I Mirror_West'!$B78</f>
        <v>0</v>
      </c>
      <c r="F167" s="147"/>
      <c r="G167" s="238">
        <f>SUM('I Mirror_West'!$B123:$M123)*'I Mirror_West'!$B108</f>
        <v>0</v>
      </c>
      <c r="H167" s="148"/>
      <c r="I167" s="238">
        <f>SUM('I Mirror_West'!$B153:$M153)*'I Mirror_West'!$B138</f>
        <v>0</v>
      </c>
      <c r="J167" s="148"/>
      <c r="K167" s="238">
        <f>SUM('I Mirror_West'!$B183:$M183)*'I Mirror_West'!$B168</f>
        <v>0</v>
      </c>
      <c r="L167" s="156"/>
      <c r="M167" s="150">
        <f>SUM(C167:K167)</f>
        <v>0</v>
      </c>
      <c r="N167" s="287"/>
      <c r="O167" s="104"/>
    </row>
    <row r="168" spans="1:15" ht="12.75">
      <c r="A168" s="154" t="s">
        <v>236</v>
      </c>
      <c r="B168" s="155"/>
      <c r="C168" s="239">
        <f>SUM('I Mirror_West'!$B64:$M64)*'I Mirror_West'!$B49</f>
        <v>0</v>
      </c>
      <c r="D168" s="237"/>
      <c r="E168" s="239">
        <f>SUM('I Mirror_West'!$B94:$M94)*'I Mirror_West'!$B79</f>
        <v>0</v>
      </c>
      <c r="F168" s="237"/>
      <c r="G168" s="239">
        <f>SUM('I Mirror_West'!$B124:$M124)*'I Mirror_West'!$B109</f>
        <v>0</v>
      </c>
      <c r="H168" s="237"/>
      <c r="I168" s="239">
        <f>SUM('I Mirror_West'!$B154:$M154)*'I Mirror_West'!$B139</f>
        <v>0</v>
      </c>
      <c r="J168" s="237"/>
      <c r="K168" s="239">
        <f>SUM('I Mirror_West'!$B184:$M184)*'I Mirror_West'!$B169</f>
        <v>0</v>
      </c>
      <c r="L168" s="156"/>
      <c r="M168" s="150">
        <f>SUM(C168:K168)</f>
        <v>0</v>
      </c>
      <c r="N168" s="287"/>
      <c r="O168" s="104"/>
    </row>
    <row r="169" spans="1:15" ht="12.75">
      <c r="A169" s="154" t="s">
        <v>347</v>
      </c>
      <c r="B169" s="155"/>
      <c r="C169" s="239">
        <f>SUM('I Mirror_West'!$B65:$M65)*'I Mirror_West'!$B50</f>
        <v>0</v>
      </c>
      <c r="D169" s="237"/>
      <c r="E169" s="239">
        <f>SUM('I Mirror_West'!$B95:$M95)*'I Mirror_West'!$B80</f>
        <v>0</v>
      </c>
      <c r="F169" s="237"/>
      <c r="G169" s="239">
        <f>SUM('I Mirror_West'!$B125:$M125)*'I Mirror_West'!$B110</f>
        <v>0</v>
      </c>
      <c r="H169" s="237"/>
      <c r="I169" s="239">
        <f>SUM('I Mirror_West'!$B155:$M155)*'I Mirror_West'!$B140</f>
        <v>0</v>
      </c>
      <c r="J169" s="237"/>
      <c r="K169" s="239">
        <f>SUM('I Mirror_West'!$B185:$M185)*'I Mirror_West'!$B170</f>
        <v>0</v>
      </c>
      <c r="L169" s="156"/>
      <c r="M169" s="150">
        <f>SUM(C169:K169)</f>
        <v>0</v>
      </c>
      <c r="N169" s="287"/>
      <c r="O169" s="104"/>
    </row>
    <row r="170" spans="1:15" ht="12.75">
      <c r="A170" s="233" t="s">
        <v>237</v>
      </c>
      <c r="B170" s="155"/>
      <c r="C170" s="150">
        <f>SUM(C167:C169)</f>
        <v>0</v>
      </c>
      <c r="D170" s="99"/>
      <c r="E170" s="150">
        <f>SUM(E167:E169)</f>
        <v>0</v>
      </c>
      <c r="F170" s="99"/>
      <c r="G170" s="150">
        <f>SUM(G167:G169)</f>
        <v>0</v>
      </c>
      <c r="H170" s="99"/>
      <c r="I170" s="150">
        <f>SUM(I167:I169)</f>
        <v>0</v>
      </c>
      <c r="J170" s="99"/>
      <c r="K170" s="150">
        <f>SUM(K167:K169)</f>
        <v>0</v>
      </c>
      <c r="L170" s="99"/>
      <c r="M170" s="150">
        <f>SUM(C170:K170)</f>
        <v>0</v>
      </c>
      <c r="N170" s="287"/>
      <c r="O170" s="104"/>
    </row>
    <row r="171" spans="1:15" ht="12.75">
      <c r="A171" s="162"/>
      <c r="B171" s="155"/>
      <c r="C171" s="156"/>
      <c r="D171" s="156"/>
      <c r="E171" s="156"/>
      <c r="F171" s="156"/>
      <c r="G171" s="156"/>
      <c r="H171" s="156"/>
      <c r="I171" s="156" t="s">
        <v>1</v>
      </c>
      <c r="J171" s="156"/>
      <c r="K171" s="156" t="s">
        <v>1</v>
      </c>
      <c r="L171" s="156"/>
      <c r="M171" s="99"/>
      <c r="O171" s="104"/>
    </row>
    <row r="172" spans="1:15" ht="12.75">
      <c r="A172" s="153" t="s">
        <v>85</v>
      </c>
      <c r="B172" s="155"/>
      <c r="C172" s="156"/>
      <c r="D172" s="156"/>
      <c r="E172" s="156"/>
      <c r="F172" s="156"/>
      <c r="G172" s="156"/>
      <c r="H172" s="156"/>
      <c r="I172" s="156"/>
      <c r="J172" s="156"/>
      <c r="K172" s="156"/>
      <c r="L172" s="156"/>
      <c r="M172" s="99"/>
      <c r="O172" s="104"/>
    </row>
    <row r="173" spans="1:15" ht="12.75">
      <c r="A173" s="162" t="s">
        <v>86</v>
      </c>
      <c r="B173" s="155"/>
      <c r="C173" s="214">
        <v>0</v>
      </c>
      <c r="D173" s="147"/>
      <c r="E173" s="214">
        <v>0</v>
      </c>
      <c r="F173" s="147"/>
      <c r="G173" s="214">
        <v>0</v>
      </c>
      <c r="H173" s="148"/>
      <c r="I173" s="214">
        <v>0</v>
      </c>
      <c r="J173" s="149"/>
      <c r="K173" s="214">
        <v>0</v>
      </c>
      <c r="L173" s="156"/>
      <c r="M173" s="150">
        <f>SUM(C173:K173)</f>
        <v>0</v>
      </c>
      <c r="O173" s="104"/>
    </row>
    <row r="174" spans="1:15" ht="12.75">
      <c r="A174" s="162" t="s">
        <v>87</v>
      </c>
      <c r="B174" s="155"/>
      <c r="C174" s="215">
        <v>0</v>
      </c>
      <c r="D174" s="151"/>
      <c r="E174" s="215">
        <v>0</v>
      </c>
      <c r="F174" s="151"/>
      <c r="G174" s="215">
        <v>0</v>
      </c>
      <c r="H174" s="151"/>
      <c r="I174" s="215">
        <v>0</v>
      </c>
      <c r="J174" s="151"/>
      <c r="K174" s="215">
        <v>0</v>
      </c>
      <c r="L174" s="156"/>
      <c r="M174" s="150">
        <f>SUM(C174:K174)</f>
        <v>0</v>
      </c>
      <c r="O174" s="104"/>
    </row>
    <row r="175" spans="1:15" ht="12.75">
      <c r="A175" s="153" t="s">
        <v>88</v>
      </c>
      <c r="B175" s="155"/>
      <c r="C175" s="150">
        <f>SUM(C173:C174)</f>
        <v>0</v>
      </c>
      <c r="D175" s="99"/>
      <c r="E175" s="150">
        <f>SUM(E173:E174)</f>
        <v>0</v>
      </c>
      <c r="F175" s="99"/>
      <c r="G175" s="150">
        <f>SUM(G173:G174)</f>
        <v>0</v>
      </c>
      <c r="H175" s="99"/>
      <c r="I175" s="150">
        <f>SUM(I173:I174)</f>
        <v>0</v>
      </c>
      <c r="J175" s="99"/>
      <c r="K175" s="150">
        <f>SUM(K173:K174)</f>
        <v>0</v>
      </c>
      <c r="L175" s="99"/>
      <c r="M175" s="150">
        <f>SUM(C175:K175)</f>
        <v>0</v>
      </c>
      <c r="O175" s="104"/>
    </row>
    <row r="176" spans="1:15" ht="12.75">
      <c r="A176" s="162"/>
      <c r="B176" s="155"/>
      <c r="C176" s="156"/>
      <c r="D176" s="156"/>
      <c r="E176" s="156"/>
      <c r="F176" s="156"/>
      <c r="G176" s="156"/>
      <c r="H176" s="156"/>
      <c r="I176" s="156"/>
      <c r="J176" s="156"/>
      <c r="K176" s="156"/>
      <c r="L176" s="156"/>
      <c r="M176" s="99"/>
      <c r="O176" s="104"/>
    </row>
    <row r="177" spans="1:15" ht="12.75">
      <c r="A177" s="153" t="s">
        <v>89</v>
      </c>
      <c r="B177" s="155"/>
      <c r="C177" s="214">
        <v>0</v>
      </c>
      <c r="D177" s="147"/>
      <c r="E177" s="214">
        <v>0</v>
      </c>
      <c r="F177" s="147"/>
      <c r="G177" s="214">
        <v>0</v>
      </c>
      <c r="H177" s="148"/>
      <c r="I177" s="214">
        <v>0</v>
      </c>
      <c r="J177" s="149"/>
      <c r="K177" s="214">
        <v>0</v>
      </c>
      <c r="L177" s="156"/>
      <c r="M177" s="150">
        <f>SUM(C177:K177)</f>
        <v>0</v>
      </c>
      <c r="O177" s="104"/>
    </row>
    <row r="178" spans="1:15" ht="12.75">
      <c r="A178" s="162"/>
      <c r="B178" s="155"/>
      <c r="C178" s="156"/>
      <c r="D178" s="156"/>
      <c r="E178" s="156"/>
      <c r="F178" s="156"/>
      <c r="G178" s="156"/>
      <c r="H178" s="156"/>
      <c r="I178" s="156"/>
      <c r="J178" s="156"/>
      <c r="K178" s="156"/>
      <c r="L178" s="156"/>
      <c r="M178" s="99"/>
      <c r="O178" s="104"/>
    </row>
    <row r="179" spans="1:24" s="121" customFormat="1" ht="12.75">
      <c r="A179" s="163" t="s">
        <v>90</v>
      </c>
      <c r="B179" s="152"/>
      <c r="C179" s="150">
        <f>C108+C118+C126+C133+C141+C150+C158+C164+C170+C175+C177</f>
        <v>0</v>
      </c>
      <c r="D179" s="99"/>
      <c r="E179" s="150">
        <f>E108+E118+E126+E133+E141+E150+E158+E164+E170+E175+E177</f>
        <v>0</v>
      </c>
      <c r="F179" s="99"/>
      <c r="G179" s="150">
        <f>G108+G118+G126+G133+G141+G150+G158+G164+G170+G175+G177</f>
        <v>0</v>
      </c>
      <c r="H179" s="99"/>
      <c r="I179" s="150">
        <f>I108+I118+I126+I133+I141+I150+I158+I164+I170+I175+I177</f>
        <v>0</v>
      </c>
      <c r="J179" s="99"/>
      <c r="K179" s="150">
        <f>K108+K118+K126+K133+K141+K150+K158+K164+K170+K175+K177</f>
        <v>0</v>
      </c>
      <c r="L179" s="99"/>
      <c r="M179" s="150">
        <f>SUM(C179:K179)</f>
        <v>0</v>
      </c>
      <c r="N179" s="288"/>
      <c r="O179" s="104"/>
      <c r="P179" s="104"/>
      <c r="Q179" s="104"/>
      <c r="R179" s="104"/>
      <c r="S179" s="104"/>
      <c r="T179" s="104"/>
      <c r="U179" s="104"/>
      <c r="V179" s="104"/>
      <c r="W179" s="104"/>
      <c r="X179" s="104"/>
    </row>
    <row r="180" spans="1:24" s="121" customFormat="1" ht="12.75">
      <c r="A180" s="163"/>
      <c r="B180" s="152"/>
      <c r="C180" s="99"/>
      <c r="D180" s="99"/>
      <c r="E180" s="99"/>
      <c r="F180" s="99"/>
      <c r="G180" s="99"/>
      <c r="H180" s="99"/>
      <c r="I180" s="99"/>
      <c r="J180" s="99"/>
      <c r="K180" s="99"/>
      <c r="L180" s="99"/>
      <c r="M180" s="99"/>
      <c r="N180" s="288"/>
      <c r="O180" s="104"/>
      <c r="P180" s="104"/>
      <c r="Q180" s="104"/>
      <c r="R180" s="104"/>
      <c r="S180" s="104"/>
      <c r="T180" s="104"/>
      <c r="U180" s="104"/>
      <c r="V180" s="104"/>
      <c r="W180" s="104"/>
      <c r="X180" s="104"/>
    </row>
    <row r="181" spans="1:24" s="121" customFormat="1" ht="12.75">
      <c r="A181" s="163" t="s">
        <v>91</v>
      </c>
      <c r="B181" s="152"/>
      <c r="C181" s="150">
        <f>C179+C100</f>
        <v>0</v>
      </c>
      <c r="D181" s="99"/>
      <c r="E181" s="150">
        <f>E179+E100</f>
        <v>0</v>
      </c>
      <c r="F181" s="99"/>
      <c r="G181" s="150">
        <f>G179+G100</f>
        <v>0</v>
      </c>
      <c r="H181" s="99"/>
      <c r="I181" s="150">
        <f>I179+I100</f>
        <v>0</v>
      </c>
      <c r="J181" s="99"/>
      <c r="K181" s="150">
        <f>K179+K100</f>
        <v>0</v>
      </c>
      <c r="L181" s="99"/>
      <c r="M181" s="150">
        <f>SUM(C181:K181)</f>
        <v>0</v>
      </c>
      <c r="N181" s="288"/>
      <c r="O181" s="104"/>
      <c r="P181" s="104"/>
      <c r="Q181" s="104"/>
      <c r="R181" s="104"/>
      <c r="S181" s="104"/>
      <c r="T181" s="104"/>
      <c r="U181" s="104"/>
      <c r="V181" s="104"/>
      <c r="W181" s="104"/>
      <c r="X181" s="104"/>
    </row>
    <row r="182" spans="1:24" s="121" customFormat="1" ht="12.75">
      <c r="A182" s="163"/>
      <c r="B182" s="152"/>
      <c r="C182" s="99"/>
      <c r="D182" s="99"/>
      <c r="E182" s="99"/>
      <c r="F182" s="99"/>
      <c r="G182" s="99"/>
      <c r="H182" s="99"/>
      <c r="I182" s="99"/>
      <c r="J182" s="99"/>
      <c r="K182" s="99"/>
      <c r="L182" s="99"/>
      <c r="M182" s="99"/>
      <c r="N182" s="288"/>
      <c r="O182" s="104" t="s">
        <v>1</v>
      </c>
      <c r="P182" s="104"/>
      <c r="Q182" s="104"/>
      <c r="R182" s="104"/>
      <c r="S182" s="104"/>
      <c r="T182" s="104"/>
      <c r="U182" s="104"/>
      <c r="V182" s="104"/>
      <c r="W182" s="104"/>
      <c r="X182" s="104"/>
    </row>
    <row r="183" spans="1:15" ht="12.75">
      <c r="A183" s="240" t="s">
        <v>92</v>
      </c>
      <c r="B183" s="164"/>
      <c r="C183" s="214">
        <v>0</v>
      </c>
      <c r="D183" s="147"/>
      <c r="E183" s="214">
        <v>0</v>
      </c>
      <c r="F183" s="147"/>
      <c r="G183" s="214">
        <v>0</v>
      </c>
      <c r="H183" s="148"/>
      <c r="I183" s="214">
        <v>0</v>
      </c>
      <c r="J183" s="149"/>
      <c r="K183" s="214">
        <v>0</v>
      </c>
      <c r="L183" s="156"/>
      <c r="M183" s="150">
        <f>SUM(C183:K183)</f>
        <v>0</v>
      </c>
      <c r="O183" s="104"/>
    </row>
    <row r="184" spans="1:15" ht="12.75">
      <c r="A184" s="164"/>
      <c r="B184" s="164"/>
      <c r="C184" s="156"/>
      <c r="D184" s="156"/>
      <c r="E184" s="156"/>
      <c r="F184" s="156"/>
      <c r="G184" s="156"/>
      <c r="H184" s="156"/>
      <c r="I184" s="156"/>
      <c r="J184" s="156"/>
      <c r="K184" s="156"/>
      <c r="L184" s="156"/>
      <c r="M184" s="161"/>
      <c r="O184" s="104"/>
    </row>
    <row r="185" spans="1:24" s="121" customFormat="1" ht="12.75">
      <c r="A185" s="145" t="s">
        <v>93</v>
      </c>
      <c r="B185" s="145"/>
      <c r="C185" s="150">
        <f>C181-C183</f>
        <v>0</v>
      </c>
      <c r="D185" s="99"/>
      <c r="E185" s="150">
        <f>E181-E183</f>
        <v>0</v>
      </c>
      <c r="F185" s="99"/>
      <c r="G185" s="150">
        <f>G181-G183</f>
        <v>0</v>
      </c>
      <c r="H185" s="99"/>
      <c r="I185" s="150">
        <f>I181-I183</f>
        <v>0</v>
      </c>
      <c r="J185" s="99"/>
      <c r="K185" s="150">
        <f>K181-K183</f>
        <v>0</v>
      </c>
      <c r="L185" s="99"/>
      <c r="M185" s="150">
        <f>SUM(C185:K185)</f>
        <v>0</v>
      </c>
      <c r="N185" s="282"/>
      <c r="O185" s="104"/>
      <c r="P185" s="104"/>
      <c r="Q185" s="104"/>
      <c r="R185" s="104"/>
      <c r="S185" s="104"/>
      <c r="T185" s="104"/>
      <c r="U185" s="104"/>
      <c r="V185" s="104"/>
      <c r="W185" s="104"/>
      <c r="X185" s="104"/>
    </row>
    <row r="186" spans="1:15" ht="12.75">
      <c r="A186" s="165"/>
      <c r="B186" s="165"/>
      <c r="C186" s="166"/>
      <c r="D186" s="167"/>
      <c r="E186" s="166"/>
      <c r="F186" s="167"/>
      <c r="G186" s="166"/>
      <c r="H186" s="167"/>
      <c r="I186" s="166"/>
      <c r="J186" s="167"/>
      <c r="K186" s="167"/>
      <c r="L186" s="167"/>
      <c r="M186" s="168"/>
      <c r="O186" s="104"/>
    </row>
    <row r="187" ht="12.75">
      <c r="O187" s="289"/>
    </row>
    <row r="188" ht="12.75">
      <c r="O188" s="289"/>
    </row>
    <row r="189" ht="12.75">
      <c r="O189" s="289"/>
    </row>
    <row r="190" ht="12.75">
      <c r="O190" s="104"/>
    </row>
    <row r="191" ht="12.75">
      <c r="O191" s="104"/>
    </row>
    <row r="192" ht="12.75">
      <c r="O192" s="104"/>
    </row>
    <row r="193" ht="12.75">
      <c r="O193" s="104"/>
    </row>
  </sheetData>
  <sheetProtection algorithmName="SHA-512" hashValue="n1m38anHP8rGwPsHV6DIXejnJaTuA5YabnSknkj7d41Es6mo6icmFvnWaaXsMn1w2qFgtZVKMeaE/83GDym1Fg==" saltValue="g1HeRPnWVqOasM46DSCiVg=="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7"/>
  <sheetViews>
    <sheetView showGridLines="0" workbookViewId="0" topLeftCell="A1"/>
  </sheetViews>
  <sheetFormatPr defaultColWidth="9.140625" defaultRowHeight="12.75"/>
  <cols>
    <col min="1" max="3" width="7.140625" style="0" customWidth="1"/>
    <col min="4" max="5" width="13.8515625" style="0" customWidth="1"/>
  </cols>
  <sheetData>
    <row r="1" spans="1:15" ht="12.75">
      <c r="A1" s="216" t="s">
        <v>350</v>
      </c>
      <c r="B1" s="217"/>
      <c r="C1" s="216"/>
      <c r="D1" s="216"/>
      <c r="E1" s="217"/>
      <c r="F1" s="217"/>
      <c r="G1" s="217"/>
      <c r="H1" s="217"/>
      <c r="I1" s="216"/>
      <c r="J1" s="169"/>
      <c r="K1" s="169"/>
      <c r="L1" s="169"/>
      <c r="M1" s="170"/>
      <c r="N1" s="170"/>
      <c r="O1" s="170"/>
    </row>
    <row r="2" spans="1:12" ht="12.75">
      <c r="A2" s="216" t="str">
        <f>IF('Contractor Info &amp; Instructions'!$B$3="","",'Contractor Info &amp; Instructions'!$B$3)</f>
        <v/>
      </c>
      <c r="B2" s="216"/>
      <c r="C2" s="216"/>
      <c r="D2" s="216"/>
      <c r="E2" s="216"/>
      <c r="F2" s="216"/>
      <c r="G2" s="216"/>
      <c r="H2" s="216"/>
      <c r="I2" s="216"/>
      <c r="J2" s="96"/>
      <c r="K2" s="96"/>
      <c r="L2" s="96"/>
    </row>
    <row r="4" spans="1:9" ht="12.75">
      <c r="A4" s="269" t="s">
        <v>224</v>
      </c>
      <c r="B4" s="269"/>
      <c r="C4" s="269"/>
      <c r="D4" s="269"/>
      <c r="E4" s="269"/>
      <c r="F4" s="269"/>
      <c r="G4" s="269"/>
      <c r="H4" s="269"/>
      <c r="I4" s="269"/>
    </row>
    <row r="5" ht="7.5" customHeight="1"/>
    <row r="6" spans="4:5" ht="12.75">
      <c r="D6" s="171" t="s">
        <v>126</v>
      </c>
      <c r="E6" s="171" t="s">
        <v>118</v>
      </c>
    </row>
    <row r="7" spans="1:5" ht="12.95" customHeight="1">
      <c r="A7" s="379" t="s">
        <v>14</v>
      </c>
      <c r="B7" s="379"/>
      <c r="C7" s="380"/>
      <c r="D7" s="173">
        <f>'I Mirror_East'!$B$45</f>
        <v>0</v>
      </c>
      <c r="E7" s="211">
        <f>'I Mirror_East'!$N$56</f>
        <v>0</v>
      </c>
    </row>
    <row r="8" spans="1:5" ht="12.95" customHeight="1">
      <c r="A8" s="379" t="s">
        <v>15</v>
      </c>
      <c r="B8" s="379"/>
      <c r="C8" s="380"/>
      <c r="D8" s="173">
        <f>'I Mirror_East'!$B$75</f>
        <v>0</v>
      </c>
      <c r="E8" s="211">
        <f>'I Mirror_East'!$N$86</f>
        <v>0</v>
      </c>
    </row>
    <row r="9" spans="1:5" ht="12.95" customHeight="1">
      <c r="A9" s="379" t="s">
        <v>16</v>
      </c>
      <c r="B9" s="379"/>
      <c r="C9" s="380"/>
      <c r="D9" s="173">
        <f>'I Mirror_East'!$B$105</f>
        <v>0</v>
      </c>
      <c r="E9" s="211">
        <f>'I Mirror_East'!$N$116</f>
        <v>0</v>
      </c>
    </row>
    <row r="10" spans="1:5" ht="12.95" customHeight="1">
      <c r="A10" s="379" t="s">
        <v>12</v>
      </c>
      <c r="B10" s="379"/>
      <c r="C10" s="380"/>
      <c r="D10" s="173">
        <f>'I Mirror_East'!$B$135</f>
        <v>0</v>
      </c>
      <c r="E10" s="211">
        <f>'I Mirror_East'!$N$146</f>
        <v>0</v>
      </c>
    </row>
    <row r="11" spans="1:5" ht="12.95" customHeight="1">
      <c r="A11" s="379" t="s">
        <v>13</v>
      </c>
      <c r="B11" s="379"/>
      <c r="C11" s="380"/>
      <c r="D11" s="173">
        <f>'I Mirror_East'!$B$165</f>
        <v>0</v>
      </c>
      <c r="E11" s="211">
        <f>'I Mirror_East'!$N$176</f>
        <v>0</v>
      </c>
    </row>
    <row r="14" ht="15">
      <c r="C14" s="172" t="s">
        <v>119</v>
      </c>
    </row>
    <row r="16" spans="1:4" ht="12.75">
      <c r="A16" s="381" t="s">
        <v>14</v>
      </c>
      <c r="B16" s="381"/>
      <c r="C16" s="381"/>
      <c r="D16" s="212">
        <f>E7</f>
        <v>0</v>
      </c>
    </row>
    <row r="17" spans="1:4" ht="12.75">
      <c r="A17" s="381" t="s">
        <v>15</v>
      </c>
      <c r="B17" s="381"/>
      <c r="C17" s="381"/>
      <c r="D17" s="212">
        <f>E8</f>
        <v>0</v>
      </c>
    </row>
    <row r="18" spans="1:4" ht="12.75">
      <c r="A18" s="381" t="s">
        <v>16</v>
      </c>
      <c r="B18" s="381"/>
      <c r="C18" s="381"/>
      <c r="D18" s="212">
        <f>E9</f>
        <v>0</v>
      </c>
    </row>
    <row r="19" spans="1:4" ht="12.75">
      <c r="A19" s="381" t="s">
        <v>120</v>
      </c>
      <c r="B19" s="381"/>
      <c r="C19" s="381"/>
      <c r="D19" s="212">
        <f>SUM(D16:D18)</f>
        <v>0</v>
      </c>
    </row>
    <row r="20" spans="1:4" ht="12.75">
      <c r="A20" s="381" t="s">
        <v>121</v>
      </c>
      <c r="B20" s="381"/>
      <c r="C20" s="381"/>
      <c r="D20" s="212">
        <f>E10</f>
        <v>0</v>
      </c>
    </row>
    <row r="21" spans="1:4" ht="12.75">
      <c r="A21" s="381" t="s">
        <v>122</v>
      </c>
      <c r="B21" s="381"/>
      <c r="C21" s="381"/>
      <c r="D21" s="212">
        <f>E11</f>
        <v>0</v>
      </c>
    </row>
    <row r="22" ht="12.75">
      <c r="D22" s="213"/>
    </row>
    <row r="23" spans="1:4" ht="12.75">
      <c r="A23" s="379" t="s">
        <v>123</v>
      </c>
      <c r="B23" s="379"/>
      <c r="C23" s="379"/>
      <c r="D23" s="212">
        <f>D19+D20+D21</f>
        <v>0</v>
      </c>
    </row>
    <row r="26" spans="1:9" ht="12.75">
      <c r="A26" s="218" t="s">
        <v>226</v>
      </c>
      <c r="B26" s="218"/>
      <c r="C26" s="218"/>
      <c r="D26" s="218"/>
      <c r="E26" s="218"/>
      <c r="F26" s="218"/>
      <c r="G26" s="218"/>
      <c r="H26" s="218"/>
      <c r="I26" s="218"/>
    </row>
    <row r="28" spans="4:5" ht="12.75">
      <c r="D28" s="171" t="s">
        <v>126</v>
      </c>
      <c r="E28" s="171" t="s">
        <v>118</v>
      </c>
    </row>
    <row r="29" spans="1:5" ht="12.75">
      <c r="A29" s="379" t="s">
        <v>14</v>
      </c>
      <c r="B29" s="379"/>
      <c r="C29" s="380"/>
      <c r="D29" s="173">
        <f>'I Mirror_Central'!$B$45</f>
        <v>0</v>
      </c>
      <c r="E29" s="211">
        <f>'I Mirror_Central'!$N$56</f>
        <v>0</v>
      </c>
    </row>
    <row r="30" spans="1:5" ht="12.75">
      <c r="A30" s="379" t="s">
        <v>15</v>
      </c>
      <c r="B30" s="379"/>
      <c r="C30" s="380"/>
      <c r="D30" s="173">
        <f>'I Mirror_Central'!$B$75</f>
        <v>0</v>
      </c>
      <c r="E30" s="211">
        <f>'I Mirror_Central'!$N$86</f>
        <v>0</v>
      </c>
    </row>
    <row r="31" spans="1:5" ht="12.75">
      <c r="A31" s="379" t="s">
        <v>16</v>
      </c>
      <c r="B31" s="379"/>
      <c r="C31" s="380"/>
      <c r="D31" s="173">
        <f>'I Mirror_Central'!$B$105</f>
        <v>0</v>
      </c>
      <c r="E31" s="211">
        <f>'I Mirror_Central'!$N$116</f>
        <v>0</v>
      </c>
    </row>
    <row r="32" spans="1:5" ht="12.75">
      <c r="A32" s="379" t="s">
        <v>12</v>
      </c>
      <c r="B32" s="379"/>
      <c r="C32" s="380"/>
      <c r="D32" s="173">
        <f>'I Mirror_Central'!$B$135</f>
        <v>0</v>
      </c>
      <c r="E32" s="211">
        <f>'I Mirror_Central'!$N$146</f>
        <v>0</v>
      </c>
    </row>
    <row r="33" spans="1:5" ht="12.75">
      <c r="A33" s="379" t="s">
        <v>13</v>
      </c>
      <c r="B33" s="379"/>
      <c r="C33" s="380"/>
      <c r="D33" s="173">
        <f>'I Mirror_Central'!$B$165</f>
        <v>0</v>
      </c>
      <c r="E33" s="211">
        <f>'I Mirror_Central'!$N$176</f>
        <v>0</v>
      </c>
    </row>
    <row r="36" ht="15">
      <c r="C36" s="172" t="s">
        <v>119</v>
      </c>
    </row>
    <row r="38" spans="1:4" ht="12.75">
      <c r="A38" s="381" t="s">
        <v>14</v>
      </c>
      <c r="B38" s="381"/>
      <c r="C38" s="381"/>
      <c r="D38" s="212">
        <f>E29</f>
        <v>0</v>
      </c>
    </row>
    <row r="39" spans="1:4" ht="12.75">
      <c r="A39" s="381" t="s">
        <v>15</v>
      </c>
      <c r="B39" s="381"/>
      <c r="C39" s="381"/>
      <c r="D39" s="212">
        <f>E30</f>
        <v>0</v>
      </c>
    </row>
    <row r="40" spans="1:4" ht="12.75">
      <c r="A40" s="381" t="s">
        <v>16</v>
      </c>
      <c r="B40" s="381"/>
      <c r="C40" s="381"/>
      <c r="D40" s="212">
        <f>E31</f>
        <v>0</v>
      </c>
    </row>
    <row r="41" spans="1:4" ht="12.75">
      <c r="A41" s="381" t="s">
        <v>120</v>
      </c>
      <c r="B41" s="381"/>
      <c r="C41" s="381"/>
      <c r="D41" s="212">
        <f>SUM(D38:D40)</f>
        <v>0</v>
      </c>
    </row>
    <row r="42" spans="1:4" ht="12.75">
      <c r="A42" s="381" t="s">
        <v>121</v>
      </c>
      <c r="B42" s="381"/>
      <c r="C42" s="381"/>
      <c r="D42" s="212">
        <f>E32</f>
        <v>0</v>
      </c>
    </row>
    <row r="43" spans="1:4" ht="12.75">
      <c r="A43" s="381" t="s">
        <v>122</v>
      </c>
      <c r="B43" s="381"/>
      <c r="C43" s="381"/>
      <c r="D43" s="212">
        <f>E33</f>
        <v>0</v>
      </c>
    </row>
    <row r="44" ht="12.75">
      <c r="D44" s="213"/>
    </row>
    <row r="45" spans="1:4" ht="12.75">
      <c r="A45" s="379" t="s">
        <v>123</v>
      </c>
      <c r="B45" s="379"/>
      <c r="C45" s="379"/>
      <c r="D45" s="212">
        <f>D41+D42+D43</f>
        <v>0</v>
      </c>
    </row>
    <row r="48" spans="1:9" ht="12.75">
      <c r="A48" s="271" t="s">
        <v>225</v>
      </c>
      <c r="B48" s="270"/>
      <c r="C48" s="270"/>
      <c r="D48" s="270"/>
      <c r="E48" s="270"/>
      <c r="F48" s="270"/>
      <c r="G48" s="270"/>
      <c r="H48" s="270"/>
      <c r="I48" s="270"/>
    </row>
    <row r="50" spans="4:5" ht="12.75">
      <c r="D50" s="171" t="s">
        <v>126</v>
      </c>
      <c r="E50" s="171" t="s">
        <v>118</v>
      </c>
    </row>
    <row r="51" spans="1:5" ht="12.75">
      <c r="A51" s="379" t="s">
        <v>14</v>
      </c>
      <c r="B51" s="379"/>
      <c r="C51" s="380"/>
      <c r="D51" s="173">
        <f>'I Mirror_West'!$B$45</f>
        <v>0</v>
      </c>
      <c r="E51" s="211">
        <f>'I Mirror_West'!$N$56</f>
        <v>0</v>
      </c>
    </row>
    <row r="52" spans="1:5" ht="12.75">
      <c r="A52" s="379" t="s">
        <v>15</v>
      </c>
      <c r="B52" s="379"/>
      <c r="C52" s="380"/>
      <c r="D52" s="173">
        <f>'I Mirror_West'!$B$75</f>
        <v>0</v>
      </c>
      <c r="E52" s="211">
        <f>'I Mirror_West'!$N$86</f>
        <v>0</v>
      </c>
    </row>
    <row r="53" spans="1:5" ht="12.75">
      <c r="A53" s="379" t="s">
        <v>16</v>
      </c>
      <c r="B53" s="379"/>
      <c r="C53" s="380"/>
      <c r="D53" s="173">
        <f>'I Mirror_West'!$B$105</f>
        <v>0</v>
      </c>
      <c r="E53" s="211">
        <f>'I Mirror_West'!$N$116</f>
        <v>0</v>
      </c>
    </row>
    <row r="54" spans="1:5" ht="12.75">
      <c r="A54" s="379" t="s">
        <v>12</v>
      </c>
      <c r="B54" s="379"/>
      <c r="C54" s="380"/>
      <c r="D54" s="173">
        <f>'I Mirror_West'!$B$135</f>
        <v>0</v>
      </c>
      <c r="E54" s="211">
        <f>'I Mirror_West'!$N$146</f>
        <v>0</v>
      </c>
    </row>
    <row r="55" spans="1:5" ht="12.75">
      <c r="A55" s="379" t="s">
        <v>13</v>
      </c>
      <c r="B55" s="379"/>
      <c r="C55" s="380"/>
      <c r="D55" s="173">
        <f>'I Mirror_West'!$B$165</f>
        <v>0</v>
      </c>
      <c r="E55" s="211">
        <f>'I Mirror_West'!$N$176</f>
        <v>0</v>
      </c>
    </row>
    <row r="58" ht="15">
      <c r="C58" s="172" t="s">
        <v>119</v>
      </c>
    </row>
    <row r="60" spans="1:4" ht="12.75">
      <c r="A60" s="381" t="s">
        <v>14</v>
      </c>
      <c r="B60" s="381"/>
      <c r="C60" s="381"/>
      <c r="D60" s="212">
        <f>E51</f>
        <v>0</v>
      </c>
    </row>
    <row r="61" spans="1:4" ht="12.75">
      <c r="A61" s="381" t="s">
        <v>15</v>
      </c>
      <c r="B61" s="381"/>
      <c r="C61" s="381"/>
      <c r="D61" s="212">
        <f>E52</f>
        <v>0</v>
      </c>
    </row>
    <row r="62" spans="1:4" ht="12.75">
      <c r="A62" s="381" t="s">
        <v>16</v>
      </c>
      <c r="B62" s="381"/>
      <c r="C62" s="381"/>
      <c r="D62" s="212">
        <f>E53</f>
        <v>0</v>
      </c>
    </row>
    <row r="63" spans="1:4" ht="12.75">
      <c r="A63" s="381" t="s">
        <v>120</v>
      </c>
      <c r="B63" s="381"/>
      <c r="C63" s="381"/>
      <c r="D63" s="212">
        <f>SUM(D60:D62)</f>
        <v>0</v>
      </c>
    </row>
    <row r="64" spans="1:4" ht="12.75">
      <c r="A64" s="381" t="s">
        <v>121</v>
      </c>
      <c r="B64" s="381"/>
      <c r="C64" s="381"/>
      <c r="D64" s="212">
        <f>E54</f>
        <v>0</v>
      </c>
    </row>
    <row r="65" spans="1:4" ht="12.75">
      <c r="A65" s="381" t="s">
        <v>122</v>
      </c>
      <c r="B65" s="381"/>
      <c r="C65" s="381"/>
      <c r="D65" s="212">
        <f>E55</f>
        <v>0</v>
      </c>
    </row>
    <row r="66" ht="12.75">
      <c r="D66" s="213"/>
    </row>
    <row r="67" spans="1:4" ht="12.75">
      <c r="A67" s="379" t="s">
        <v>123</v>
      </c>
      <c r="B67" s="379"/>
      <c r="C67" s="379"/>
      <c r="D67" s="212">
        <f>D63+D64+D65</f>
        <v>0</v>
      </c>
    </row>
  </sheetData>
  <sheetProtection algorithmName="SHA-512" hashValue="T9+VSxJc04GbYiF/fDKr9VPLnOHCfwYFfXrcmim+8RP30aTEbkd+NsV/tcRlyNQYKndGI7tPLlNwD2yzcgxo5A==" saltValue="TvtNEpAyyIFVdUweCG3x9g==" spinCount="100000" sheet="1" objects="1" scenarios="1"/>
  <mergeCells count="36">
    <mergeCell ref="A63:C63"/>
    <mergeCell ref="A64:C64"/>
    <mergeCell ref="A65:C65"/>
    <mergeCell ref="A67:C67"/>
    <mergeCell ref="A54:C54"/>
    <mergeCell ref="A55:C55"/>
    <mergeCell ref="A60:C60"/>
    <mergeCell ref="A61:C61"/>
    <mergeCell ref="A62:C62"/>
    <mergeCell ref="A43:C43"/>
    <mergeCell ref="A45:C45"/>
    <mergeCell ref="A51:C51"/>
    <mergeCell ref="A52:C52"/>
    <mergeCell ref="A53:C53"/>
    <mergeCell ref="A38:C38"/>
    <mergeCell ref="A39:C39"/>
    <mergeCell ref="A40:C40"/>
    <mergeCell ref="A41:C41"/>
    <mergeCell ref="A42:C42"/>
    <mergeCell ref="A29:C29"/>
    <mergeCell ref="A30:C30"/>
    <mergeCell ref="A31:C31"/>
    <mergeCell ref="A32:C32"/>
    <mergeCell ref="A33:C33"/>
    <mergeCell ref="A23:C23"/>
    <mergeCell ref="A16:C16"/>
    <mergeCell ref="A17:C17"/>
    <mergeCell ref="A18:C18"/>
    <mergeCell ref="A19:C19"/>
    <mergeCell ref="A20:C20"/>
    <mergeCell ref="A21:C21"/>
    <mergeCell ref="A7:C7"/>
    <mergeCell ref="A8:C8"/>
    <mergeCell ref="A9:C9"/>
    <mergeCell ref="A10:C10"/>
    <mergeCell ref="A11:C11"/>
  </mergeCells>
  <printOptions/>
  <pageMargins left="0.7" right="0.7" top="0.75" bottom="0.75" header="0.3" footer="0.3"/>
  <pageSetup horizontalDpi="600" verticalDpi="600" orientation="portrait" r:id="rId1"/>
  <headerFoot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BJ29"/>
  <sheetViews>
    <sheetView workbookViewId="0" topLeftCell="A1">
      <selection activeCell="A3" sqref="A3"/>
    </sheetView>
  </sheetViews>
  <sheetFormatPr defaultColWidth="11.421875" defaultRowHeight="0" customHeight="1" zeroHeight="1"/>
  <cols>
    <col min="1" max="1" width="32.28125" style="350" customWidth="1"/>
    <col min="2" max="2" width="26.28125" style="350" customWidth="1"/>
    <col min="3" max="62" width="12.7109375" style="350" bestFit="1" customWidth="1"/>
    <col min="63" max="16384" width="11.421875" style="350" customWidth="1"/>
  </cols>
  <sheetData>
    <row r="1" spans="1:62" ht="15.95" customHeight="1">
      <c r="A1" s="382" t="s">
        <v>200</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row>
    <row r="2" spans="1:62" ht="15.95" customHeight="1">
      <c r="A2" s="382" t="s">
        <v>343</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c r="BE2" s="382"/>
      <c r="BF2" s="382"/>
      <c r="BG2" s="382"/>
      <c r="BH2" s="382"/>
      <c r="BI2" s="382"/>
      <c r="BJ2" s="382"/>
    </row>
    <row r="3" ht="12" customHeight="1"/>
    <row r="4" spans="1:62" ht="14.1" customHeight="1">
      <c r="A4" s="383" t="s">
        <v>2</v>
      </c>
      <c r="B4" s="384"/>
      <c r="C4" s="383" t="s">
        <v>199</v>
      </c>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5"/>
      <c r="BD4" s="385"/>
      <c r="BE4" s="385"/>
      <c r="BF4" s="385"/>
      <c r="BG4" s="385"/>
      <c r="BH4" s="385"/>
      <c r="BI4" s="385"/>
      <c r="BJ4" s="384"/>
    </row>
    <row r="5" spans="1:62" ht="14.1" customHeight="1">
      <c r="A5" s="383" t="s">
        <v>2</v>
      </c>
      <c r="B5" s="384"/>
      <c r="C5" s="348" t="s">
        <v>198</v>
      </c>
      <c r="D5" s="348" t="s">
        <v>197</v>
      </c>
      <c r="E5" s="348" t="s">
        <v>196</v>
      </c>
      <c r="F5" s="348" t="s">
        <v>195</v>
      </c>
      <c r="G5" s="348" t="s">
        <v>194</v>
      </c>
      <c r="H5" s="348" t="s">
        <v>193</v>
      </c>
      <c r="I5" s="348" t="s">
        <v>192</v>
      </c>
      <c r="J5" s="348" t="s">
        <v>191</v>
      </c>
      <c r="K5" s="348" t="s">
        <v>190</v>
      </c>
      <c r="L5" s="348" t="s">
        <v>189</v>
      </c>
      <c r="M5" s="348" t="s">
        <v>188</v>
      </c>
      <c r="N5" s="348" t="s">
        <v>187</v>
      </c>
      <c r="O5" s="348" t="s">
        <v>186</v>
      </c>
      <c r="P5" s="348" t="s">
        <v>185</v>
      </c>
      <c r="Q5" s="348" t="s">
        <v>184</v>
      </c>
      <c r="R5" s="348" t="s">
        <v>183</v>
      </c>
      <c r="S5" s="348" t="s">
        <v>182</v>
      </c>
      <c r="T5" s="348" t="s">
        <v>181</v>
      </c>
      <c r="U5" s="348" t="s">
        <v>180</v>
      </c>
      <c r="V5" s="348" t="s">
        <v>179</v>
      </c>
      <c r="W5" s="348" t="s">
        <v>178</v>
      </c>
      <c r="X5" s="348" t="s">
        <v>177</v>
      </c>
      <c r="Y5" s="348" t="s">
        <v>176</v>
      </c>
      <c r="Z5" s="348" t="s">
        <v>175</v>
      </c>
      <c r="AA5" s="348" t="s">
        <v>174</v>
      </c>
      <c r="AB5" s="348" t="s">
        <v>173</v>
      </c>
      <c r="AC5" s="348" t="s">
        <v>172</v>
      </c>
      <c r="AD5" s="348" t="s">
        <v>171</v>
      </c>
      <c r="AE5" s="348" t="s">
        <v>170</v>
      </c>
      <c r="AF5" s="348" t="s">
        <v>169</v>
      </c>
      <c r="AG5" s="348" t="s">
        <v>168</v>
      </c>
      <c r="AH5" s="348" t="s">
        <v>167</v>
      </c>
      <c r="AI5" s="348" t="s">
        <v>166</v>
      </c>
      <c r="AJ5" s="348" t="s">
        <v>165</v>
      </c>
      <c r="AK5" s="348" t="s">
        <v>164</v>
      </c>
      <c r="AL5" s="348" t="s">
        <v>163</v>
      </c>
      <c r="AM5" s="348" t="s">
        <v>162</v>
      </c>
      <c r="AN5" s="348" t="s">
        <v>161</v>
      </c>
      <c r="AO5" s="348" t="s">
        <v>160</v>
      </c>
      <c r="AP5" s="348" t="s">
        <v>159</v>
      </c>
      <c r="AQ5" s="348" t="s">
        <v>158</v>
      </c>
      <c r="AR5" s="348" t="s">
        <v>157</v>
      </c>
      <c r="AS5" s="348" t="s">
        <v>156</v>
      </c>
      <c r="AT5" s="348" t="s">
        <v>155</v>
      </c>
      <c r="AU5" s="348" t="s">
        <v>154</v>
      </c>
      <c r="AV5" s="348" t="s">
        <v>153</v>
      </c>
      <c r="AW5" s="348" t="s">
        <v>152</v>
      </c>
      <c r="AX5" s="348" t="s">
        <v>151</v>
      </c>
      <c r="AY5" s="348" t="s">
        <v>150</v>
      </c>
      <c r="AZ5" s="348" t="s">
        <v>149</v>
      </c>
      <c r="BA5" s="348" t="s">
        <v>148</v>
      </c>
      <c r="BB5" s="348" t="s">
        <v>147</v>
      </c>
      <c r="BC5" s="348" t="s">
        <v>146</v>
      </c>
      <c r="BD5" s="348" t="s">
        <v>145</v>
      </c>
      <c r="BE5" s="348" t="s">
        <v>144</v>
      </c>
      <c r="BF5" s="348" t="s">
        <v>143</v>
      </c>
      <c r="BG5" s="348" t="s">
        <v>142</v>
      </c>
      <c r="BH5" s="348" t="s">
        <v>141</v>
      </c>
      <c r="BI5" s="348" t="s">
        <v>140</v>
      </c>
      <c r="BJ5" s="348" t="s">
        <v>139</v>
      </c>
    </row>
    <row r="6" spans="1:62" ht="14.1" customHeight="1">
      <c r="A6" s="183" t="s">
        <v>138</v>
      </c>
      <c r="B6" s="183" t="s">
        <v>137</v>
      </c>
      <c r="C6" s="383" t="s">
        <v>2</v>
      </c>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5"/>
      <c r="AY6" s="385"/>
      <c r="AZ6" s="385"/>
      <c r="BA6" s="385"/>
      <c r="BB6" s="385"/>
      <c r="BC6" s="385"/>
      <c r="BD6" s="385"/>
      <c r="BE6" s="385"/>
      <c r="BF6" s="385"/>
      <c r="BG6" s="385"/>
      <c r="BH6" s="385"/>
      <c r="BI6" s="385"/>
      <c r="BJ6" s="384"/>
    </row>
    <row r="7" spans="1:62" s="179" customFormat="1" ht="14.1" customHeight="1">
      <c r="A7" s="181" t="s">
        <v>136</v>
      </c>
      <c r="B7" s="181" t="s">
        <v>353</v>
      </c>
      <c r="C7" s="180">
        <v>7248</v>
      </c>
      <c r="D7" s="180">
        <v>7248</v>
      </c>
      <c r="E7" s="180">
        <v>7248</v>
      </c>
      <c r="F7" s="180">
        <v>7248</v>
      </c>
      <c r="G7" s="180">
        <v>7248</v>
      </c>
      <c r="H7" s="180">
        <v>7248</v>
      </c>
      <c r="I7" s="180">
        <v>7414</v>
      </c>
      <c r="J7" s="180">
        <v>7414</v>
      </c>
      <c r="K7" s="180">
        <v>7414</v>
      </c>
      <c r="L7" s="180">
        <v>7414</v>
      </c>
      <c r="M7" s="180">
        <v>7414</v>
      </c>
      <c r="N7" s="180">
        <v>7414</v>
      </c>
      <c r="O7" s="180">
        <v>7414</v>
      </c>
      <c r="P7" s="180">
        <v>7414</v>
      </c>
      <c r="Q7" s="180">
        <v>7414</v>
      </c>
      <c r="R7" s="180">
        <v>7414</v>
      </c>
      <c r="S7" s="180">
        <v>7414</v>
      </c>
      <c r="T7" s="180">
        <v>7414</v>
      </c>
      <c r="U7" s="180">
        <v>7783</v>
      </c>
      <c r="V7" s="180">
        <v>7783</v>
      </c>
      <c r="W7" s="180">
        <v>7783</v>
      </c>
      <c r="X7" s="180">
        <v>7783</v>
      </c>
      <c r="Y7" s="180">
        <v>7783</v>
      </c>
      <c r="Z7" s="180">
        <v>7783</v>
      </c>
      <c r="AA7" s="180">
        <v>7783</v>
      </c>
      <c r="AB7" s="180">
        <v>7783</v>
      </c>
      <c r="AC7" s="180">
        <v>7783</v>
      </c>
      <c r="AD7" s="180">
        <v>7783</v>
      </c>
      <c r="AE7" s="180">
        <v>7783</v>
      </c>
      <c r="AF7" s="180">
        <v>7783</v>
      </c>
      <c r="AG7" s="180">
        <v>8274</v>
      </c>
      <c r="AH7" s="180">
        <v>8274</v>
      </c>
      <c r="AI7" s="180">
        <v>8274</v>
      </c>
      <c r="AJ7" s="180">
        <v>8274</v>
      </c>
      <c r="AK7" s="180">
        <v>8274</v>
      </c>
      <c r="AL7" s="180">
        <v>8274</v>
      </c>
      <c r="AM7" s="180">
        <v>8274</v>
      </c>
      <c r="AN7" s="180">
        <v>8274</v>
      </c>
      <c r="AO7" s="180">
        <v>8274</v>
      </c>
      <c r="AP7" s="180">
        <v>8274</v>
      </c>
      <c r="AQ7" s="180">
        <v>8274</v>
      </c>
      <c r="AR7" s="180">
        <v>8274</v>
      </c>
      <c r="AS7" s="180">
        <v>9421</v>
      </c>
      <c r="AT7" s="180">
        <v>9421</v>
      </c>
      <c r="AU7" s="180">
        <v>9421</v>
      </c>
      <c r="AV7" s="180">
        <v>9421</v>
      </c>
      <c r="AW7" s="180">
        <v>9421</v>
      </c>
      <c r="AX7" s="180">
        <v>9421</v>
      </c>
      <c r="AY7" s="180">
        <v>9421</v>
      </c>
      <c r="AZ7" s="180">
        <v>9421</v>
      </c>
      <c r="BA7" s="180">
        <v>9421</v>
      </c>
      <c r="BB7" s="180">
        <v>9421</v>
      </c>
      <c r="BC7" s="180">
        <v>9421</v>
      </c>
      <c r="BD7" s="180">
        <v>9421</v>
      </c>
      <c r="BE7" s="180">
        <v>10846</v>
      </c>
      <c r="BF7" s="180">
        <v>10846</v>
      </c>
      <c r="BG7" s="180">
        <v>10846</v>
      </c>
      <c r="BH7" s="180">
        <v>10846</v>
      </c>
      <c r="BI7" s="180">
        <v>10846</v>
      </c>
      <c r="BJ7" s="180">
        <v>10846</v>
      </c>
    </row>
    <row r="8" spans="1:62" s="179" customFormat="1" ht="14.1" customHeight="1">
      <c r="A8" s="181" t="s">
        <v>136</v>
      </c>
      <c r="B8" s="181" t="s">
        <v>354</v>
      </c>
      <c r="C8" s="180">
        <v>4978</v>
      </c>
      <c r="D8" s="180">
        <v>5102</v>
      </c>
      <c r="E8" s="180">
        <v>5132</v>
      </c>
      <c r="F8" s="180">
        <v>5153</v>
      </c>
      <c r="G8" s="180">
        <v>5224</v>
      </c>
      <c r="H8" s="180">
        <v>5220</v>
      </c>
      <c r="I8" s="180">
        <v>5228</v>
      </c>
      <c r="J8" s="180">
        <v>5212</v>
      </c>
      <c r="K8" s="180">
        <v>5333</v>
      </c>
      <c r="L8" s="180">
        <v>5405</v>
      </c>
      <c r="M8" s="180">
        <v>5406</v>
      </c>
      <c r="N8" s="180">
        <v>5442</v>
      </c>
      <c r="O8" s="180">
        <v>5521</v>
      </c>
      <c r="P8" s="180">
        <v>5649</v>
      </c>
      <c r="Q8" s="180">
        <v>5717</v>
      </c>
      <c r="R8" s="180">
        <v>5774</v>
      </c>
      <c r="S8" s="180">
        <v>5797</v>
      </c>
      <c r="T8" s="180">
        <v>5872</v>
      </c>
      <c r="U8" s="180">
        <v>5849</v>
      </c>
      <c r="V8" s="180">
        <v>5748</v>
      </c>
      <c r="W8" s="180">
        <v>5845</v>
      </c>
      <c r="X8" s="180">
        <v>5914</v>
      </c>
      <c r="Y8" s="180">
        <v>5929</v>
      </c>
      <c r="Z8" s="180">
        <v>6028</v>
      </c>
      <c r="AA8" s="180">
        <v>5880</v>
      </c>
      <c r="AB8" s="180">
        <v>6140</v>
      </c>
      <c r="AC8" s="180">
        <v>6230</v>
      </c>
      <c r="AD8" s="180">
        <v>6205</v>
      </c>
      <c r="AE8" s="180">
        <v>6468</v>
      </c>
      <c r="AF8" s="180">
        <v>6433</v>
      </c>
      <c r="AG8" s="180">
        <v>6490</v>
      </c>
      <c r="AH8" s="180">
        <v>6402</v>
      </c>
      <c r="AI8" s="180">
        <v>6415</v>
      </c>
      <c r="AJ8" s="180">
        <v>6604</v>
      </c>
      <c r="AK8" s="180">
        <v>6676</v>
      </c>
      <c r="AL8" s="180">
        <v>6746</v>
      </c>
      <c r="AM8" s="180">
        <v>6493</v>
      </c>
      <c r="AN8" s="180">
        <v>6581</v>
      </c>
      <c r="AO8" s="180">
        <v>6795</v>
      </c>
      <c r="AP8" s="180">
        <v>6814</v>
      </c>
      <c r="AQ8" s="180">
        <v>6952</v>
      </c>
      <c r="AR8" s="180">
        <v>7028</v>
      </c>
      <c r="AS8" s="180">
        <v>7222</v>
      </c>
      <c r="AT8" s="180">
        <v>7311</v>
      </c>
      <c r="AU8" s="180">
        <v>7762</v>
      </c>
      <c r="AV8" s="180">
        <v>7519</v>
      </c>
      <c r="AW8" s="180">
        <v>7881</v>
      </c>
      <c r="AX8" s="180">
        <v>8055</v>
      </c>
      <c r="AY8" s="180">
        <v>8180</v>
      </c>
      <c r="AZ8" s="180">
        <v>8587</v>
      </c>
      <c r="BA8" s="180">
        <v>8786</v>
      </c>
      <c r="BB8" s="180">
        <v>8965</v>
      </c>
      <c r="BC8" s="180">
        <v>9174</v>
      </c>
      <c r="BD8" s="180">
        <v>9096</v>
      </c>
      <c r="BE8" s="180">
        <v>9447</v>
      </c>
      <c r="BF8" s="180">
        <v>9649</v>
      </c>
      <c r="BG8" s="180">
        <v>9837</v>
      </c>
      <c r="BH8" s="180">
        <v>10075</v>
      </c>
      <c r="BI8" s="180">
        <v>10248</v>
      </c>
      <c r="BJ8" s="180">
        <v>10439</v>
      </c>
    </row>
    <row r="9" spans="1:62" s="179" customFormat="1" ht="14.1" customHeight="1">
      <c r="A9" s="181"/>
      <c r="B9" s="181" t="s">
        <v>355</v>
      </c>
      <c r="C9" s="182" t="s">
        <v>135</v>
      </c>
      <c r="D9" s="182" t="s">
        <v>135</v>
      </c>
      <c r="E9" s="182" t="s">
        <v>135</v>
      </c>
      <c r="F9" s="182" t="s">
        <v>135</v>
      </c>
      <c r="G9" s="182" t="s">
        <v>135</v>
      </c>
      <c r="H9" s="182" t="s">
        <v>135</v>
      </c>
      <c r="I9" s="182" t="s">
        <v>135</v>
      </c>
      <c r="J9" s="182" t="s">
        <v>135</v>
      </c>
      <c r="K9" s="182" t="s">
        <v>135</v>
      </c>
      <c r="L9" s="182" t="s">
        <v>135</v>
      </c>
      <c r="M9" s="182" t="s">
        <v>135</v>
      </c>
      <c r="N9" s="182" t="s">
        <v>135</v>
      </c>
      <c r="O9" s="180">
        <v>2.290286975717448</v>
      </c>
      <c r="P9" s="180">
        <v>2.290286975717448</v>
      </c>
      <c r="Q9" s="180">
        <v>2.290286975717448</v>
      </c>
      <c r="R9" s="180">
        <v>2.290286975717448</v>
      </c>
      <c r="S9" s="180">
        <v>2.290286975717448</v>
      </c>
      <c r="T9" s="180">
        <v>2.290286975717448</v>
      </c>
      <c r="U9" s="180">
        <v>4.9770704073374805</v>
      </c>
      <c r="V9" s="180">
        <v>4.9770704073374805</v>
      </c>
      <c r="W9" s="180">
        <v>4.9770704073374805</v>
      </c>
      <c r="X9" s="180">
        <v>4.9770704073374805</v>
      </c>
      <c r="Y9" s="180">
        <v>4.9770704073374805</v>
      </c>
      <c r="Z9" s="180">
        <v>4.9770704073374805</v>
      </c>
      <c r="AA9" s="180">
        <v>4.9770704073374805</v>
      </c>
      <c r="AB9" s="180">
        <v>4.9770704073374805</v>
      </c>
      <c r="AC9" s="180">
        <v>4.9770704073374805</v>
      </c>
      <c r="AD9" s="180">
        <v>4.9770704073374805</v>
      </c>
      <c r="AE9" s="180">
        <v>4.9770704073374805</v>
      </c>
      <c r="AF9" s="180">
        <v>4.9770704073374805</v>
      </c>
      <c r="AG9" s="180">
        <v>6.308621354233579</v>
      </c>
      <c r="AH9" s="180">
        <v>6.308621354233579</v>
      </c>
      <c r="AI9" s="180">
        <v>6.308621354233579</v>
      </c>
      <c r="AJ9" s="180">
        <v>6.308621354233579</v>
      </c>
      <c r="AK9" s="180">
        <v>6.308621354233579</v>
      </c>
      <c r="AL9" s="180">
        <v>6.308621354233579</v>
      </c>
      <c r="AM9" s="180">
        <v>6.308621354233579</v>
      </c>
      <c r="AN9" s="180">
        <v>6.308621354233579</v>
      </c>
      <c r="AO9" s="180">
        <v>6.308621354233579</v>
      </c>
      <c r="AP9" s="180">
        <v>6.308621354233579</v>
      </c>
      <c r="AQ9" s="180">
        <v>6.308621354233579</v>
      </c>
      <c r="AR9" s="180">
        <v>6.308621354233579</v>
      </c>
      <c r="AS9" s="180">
        <v>13.862702441382634</v>
      </c>
      <c r="AT9" s="180">
        <v>13.862702441382634</v>
      </c>
      <c r="AU9" s="180">
        <v>13.862702441382634</v>
      </c>
      <c r="AV9" s="180">
        <v>13.862702441382634</v>
      </c>
      <c r="AW9" s="180">
        <v>13.862702441382634</v>
      </c>
      <c r="AX9" s="180">
        <v>13.862702441382634</v>
      </c>
      <c r="AY9" s="180">
        <v>13.862702441382634</v>
      </c>
      <c r="AZ9" s="180">
        <v>13.862702441382634</v>
      </c>
      <c r="BA9" s="180">
        <v>13.862702441382634</v>
      </c>
      <c r="BB9" s="180">
        <v>13.862702441382634</v>
      </c>
      <c r="BC9" s="180">
        <v>13.862702441382634</v>
      </c>
      <c r="BD9" s="180">
        <v>13.862702441382634</v>
      </c>
      <c r="BE9" s="180">
        <v>15.125782825602375</v>
      </c>
      <c r="BF9" s="180">
        <v>15.125782825602375</v>
      </c>
      <c r="BG9" s="180">
        <v>15.125782825602375</v>
      </c>
      <c r="BH9" s="180">
        <v>15.125782825602375</v>
      </c>
      <c r="BI9" s="180">
        <v>15.125782825602375</v>
      </c>
      <c r="BJ9" s="180">
        <v>15.125782825602375</v>
      </c>
    </row>
    <row r="10" spans="1:62" s="179" customFormat="1" ht="14.1" customHeight="1">
      <c r="A10" s="181"/>
      <c r="B10" s="181" t="s">
        <v>356</v>
      </c>
      <c r="C10" s="182" t="s">
        <v>135</v>
      </c>
      <c r="D10" s="182" t="s">
        <v>135</v>
      </c>
      <c r="E10" s="182" t="s">
        <v>135</v>
      </c>
      <c r="F10" s="182" t="s">
        <v>135</v>
      </c>
      <c r="G10" s="182" t="s">
        <v>135</v>
      </c>
      <c r="H10" s="182" t="s">
        <v>135</v>
      </c>
      <c r="I10" s="182" t="s">
        <v>135</v>
      </c>
      <c r="J10" s="182" t="s">
        <v>135</v>
      </c>
      <c r="K10" s="182" t="s">
        <v>135</v>
      </c>
      <c r="L10" s="182" t="s">
        <v>135</v>
      </c>
      <c r="M10" s="182" t="s">
        <v>135</v>
      </c>
      <c r="N10" s="182" t="s">
        <v>135</v>
      </c>
      <c r="O10" s="180">
        <v>10.907995178786667</v>
      </c>
      <c r="P10" s="180">
        <v>10.72128577028617</v>
      </c>
      <c r="Q10" s="180">
        <v>11.399064692127837</v>
      </c>
      <c r="R10" s="180">
        <v>12.051232291868818</v>
      </c>
      <c r="S10" s="180">
        <v>10.96860643185298</v>
      </c>
      <c r="T10" s="180">
        <v>12.490421455938705</v>
      </c>
      <c r="U10" s="180">
        <v>11.878347360367258</v>
      </c>
      <c r="V10" s="180">
        <v>10.283960092095157</v>
      </c>
      <c r="W10" s="180">
        <v>9.600600037502339</v>
      </c>
      <c r="X10" s="180">
        <v>9.41720629047178</v>
      </c>
      <c r="Y10" s="180">
        <v>9.674435812060667</v>
      </c>
      <c r="Z10" s="180">
        <v>10.768099963248812</v>
      </c>
      <c r="AA10" s="180">
        <v>6.502445209201224</v>
      </c>
      <c r="AB10" s="180">
        <v>8.691803859090097</v>
      </c>
      <c r="AC10" s="180">
        <v>8.973237712086757</v>
      </c>
      <c r="AD10" s="180">
        <v>7.464496016626265</v>
      </c>
      <c r="AE10" s="180">
        <v>11.574952561669827</v>
      </c>
      <c r="AF10" s="180">
        <v>9.553814713896447</v>
      </c>
      <c r="AG10" s="180">
        <v>10.959138314241756</v>
      </c>
      <c r="AH10" s="180">
        <v>11.37787056367432</v>
      </c>
      <c r="AI10" s="180">
        <v>9.751924721984606</v>
      </c>
      <c r="AJ10" s="180">
        <v>11.667230300980712</v>
      </c>
      <c r="AK10" s="180">
        <v>12.599089222465842</v>
      </c>
      <c r="AL10" s="180">
        <v>11.911081619110808</v>
      </c>
      <c r="AM10" s="180">
        <v>10.425170068027212</v>
      </c>
      <c r="AN10" s="180">
        <v>7.182410423452779</v>
      </c>
      <c r="AO10" s="180">
        <v>9.06902086677368</v>
      </c>
      <c r="AP10" s="180">
        <v>9.814665592264294</v>
      </c>
      <c r="AQ10" s="180">
        <v>7.48299319727892</v>
      </c>
      <c r="AR10" s="180">
        <v>9.249183895538637</v>
      </c>
      <c r="AS10" s="180">
        <v>11.278890600924507</v>
      </c>
      <c r="AT10" s="180">
        <v>14.198687910028118</v>
      </c>
      <c r="AU10" s="180">
        <v>20.99766173031956</v>
      </c>
      <c r="AV10" s="180">
        <v>13.855239248940032</v>
      </c>
      <c r="AW10" s="180">
        <v>18.04973037747153</v>
      </c>
      <c r="AX10" s="180">
        <v>19.404091313370884</v>
      </c>
      <c r="AY10" s="180">
        <v>25.98182658247343</v>
      </c>
      <c r="AZ10" s="180">
        <v>30.4816897128096</v>
      </c>
      <c r="BA10" s="180">
        <v>29.3009565857248</v>
      </c>
      <c r="BB10" s="180">
        <v>31.567361314939824</v>
      </c>
      <c r="BC10" s="180">
        <v>31.962025316455687</v>
      </c>
      <c r="BD10" s="180">
        <v>29.425156516789986</v>
      </c>
      <c r="BE10" s="180">
        <v>30.808640265854326</v>
      </c>
      <c r="BF10" s="180">
        <v>31.97920941047736</v>
      </c>
      <c r="BG10" s="180">
        <v>26.732800824529757</v>
      </c>
      <c r="BH10" s="180">
        <v>33.99388216518153</v>
      </c>
      <c r="BI10" s="180">
        <v>30.03425961172439</v>
      </c>
      <c r="BJ10" s="180">
        <v>29.596523898199866</v>
      </c>
    </row>
    <row r="11" spans="1:62" s="179" customFormat="1" ht="29.1" customHeight="1">
      <c r="A11" s="386" t="s">
        <v>130</v>
      </c>
      <c r="B11" s="387"/>
      <c r="C11" s="387"/>
      <c r="D11" s="387"/>
      <c r="E11" s="387"/>
      <c r="F11" s="387"/>
      <c r="G11" s="387"/>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7"/>
      <c r="AV11" s="387"/>
      <c r="AW11" s="387"/>
      <c r="AX11" s="387"/>
      <c r="AY11" s="387"/>
      <c r="AZ11" s="387"/>
      <c r="BA11" s="387"/>
      <c r="BB11" s="387"/>
      <c r="BC11" s="387"/>
      <c r="BD11" s="387"/>
      <c r="BE11" s="387"/>
      <c r="BF11" s="387"/>
      <c r="BG11" s="387"/>
      <c r="BH11" s="387"/>
      <c r="BI11" s="387"/>
      <c r="BJ11" s="388"/>
    </row>
    <row r="12" spans="1:62" s="179" customFormat="1" ht="14.1" customHeight="1">
      <c r="A12" s="181" t="s">
        <v>134</v>
      </c>
      <c r="B12" s="181" t="s">
        <v>131</v>
      </c>
      <c r="C12" s="180" t="s">
        <v>352</v>
      </c>
      <c r="D12" s="180" t="s">
        <v>352</v>
      </c>
      <c r="E12" s="180" t="s">
        <v>352</v>
      </c>
      <c r="F12" s="180" t="s">
        <v>352</v>
      </c>
      <c r="G12" s="180" t="s">
        <v>352</v>
      </c>
      <c r="H12" s="180" t="s">
        <v>352</v>
      </c>
      <c r="I12" s="180" t="s">
        <v>352</v>
      </c>
      <c r="J12" s="180" t="s">
        <v>352</v>
      </c>
      <c r="K12" s="180" t="s">
        <v>352</v>
      </c>
      <c r="L12" s="180" t="s">
        <v>352</v>
      </c>
      <c r="M12" s="180" t="s">
        <v>352</v>
      </c>
      <c r="N12" s="180" t="s">
        <v>352</v>
      </c>
      <c r="O12" s="180"/>
      <c r="P12" s="180" t="s">
        <v>352</v>
      </c>
      <c r="Q12" s="180" t="s">
        <v>352</v>
      </c>
      <c r="R12" s="180" t="s">
        <v>352</v>
      </c>
      <c r="S12" s="180" t="s">
        <v>352</v>
      </c>
      <c r="T12" s="180" t="s">
        <v>352</v>
      </c>
      <c r="U12" s="180" t="s">
        <v>352</v>
      </c>
      <c r="V12" s="180" t="s">
        <v>352</v>
      </c>
      <c r="W12" s="180" t="s">
        <v>352</v>
      </c>
      <c r="X12" s="180" t="s">
        <v>352</v>
      </c>
      <c r="Y12" s="180" t="s">
        <v>352</v>
      </c>
      <c r="Z12" s="180" t="s">
        <v>352</v>
      </c>
      <c r="AA12" s="180" t="s">
        <v>352</v>
      </c>
      <c r="AB12" s="180" t="s">
        <v>352</v>
      </c>
      <c r="AC12" s="180" t="s">
        <v>352</v>
      </c>
      <c r="AD12" s="180" t="s">
        <v>352</v>
      </c>
      <c r="AE12" s="180" t="s">
        <v>352</v>
      </c>
      <c r="AF12" s="180" t="s">
        <v>352</v>
      </c>
      <c r="AG12" s="180" t="s">
        <v>352</v>
      </c>
      <c r="AH12" s="180" t="s">
        <v>352</v>
      </c>
      <c r="AI12" s="180" t="s">
        <v>352</v>
      </c>
      <c r="AJ12" s="180" t="s">
        <v>352</v>
      </c>
      <c r="AK12" s="180" t="s">
        <v>352</v>
      </c>
      <c r="AL12" s="180" t="s">
        <v>352</v>
      </c>
      <c r="AM12" s="180" t="s">
        <v>352</v>
      </c>
      <c r="AN12" s="180" t="s">
        <v>352</v>
      </c>
      <c r="AO12" s="180" t="s">
        <v>352</v>
      </c>
      <c r="AP12" s="180" t="s">
        <v>352</v>
      </c>
      <c r="AQ12" s="180" t="s">
        <v>352</v>
      </c>
      <c r="AR12" s="180" t="s">
        <v>352</v>
      </c>
      <c r="AS12" s="180" t="s">
        <v>352</v>
      </c>
      <c r="AT12" s="180" t="s">
        <v>352</v>
      </c>
      <c r="AU12" s="180" t="s">
        <v>352</v>
      </c>
      <c r="AV12" s="180" t="s">
        <v>352</v>
      </c>
      <c r="AW12" s="180" t="s">
        <v>352</v>
      </c>
      <c r="AX12" s="180" t="s">
        <v>352</v>
      </c>
      <c r="AY12" s="180" t="s">
        <v>352</v>
      </c>
      <c r="AZ12" s="180" t="s">
        <v>352</v>
      </c>
      <c r="BA12" s="180" t="s">
        <v>352</v>
      </c>
      <c r="BB12" s="180" t="s">
        <v>352</v>
      </c>
      <c r="BC12" s="180" t="s">
        <v>352</v>
      </c>
      <c r="BD12" s="180" t="s">
        <v>352</v>
      </c>
      <c r="BE12" s="180" t="s">
        <v>352</v>
      </c>
      <c r="BF12" s="180" t="s">
        <v>352</v>
      </c>
      <c r="BG12" s="180" t="s">
        <v>352</v>
      </c>
      <c r="BH12" s="180" t="s">
        <v>352</v>
      </c>
      <c r="BI12" s="180" t="s">
        <v>352</v>
      </c>
      <c r="BJ12" s="180" t="s">
        <v>352</v>
      </c>
    </row>
    <row r="13" spans="1:62" s="179" customFormat="1" ht="14.1" customHeight="1">
      <c r="A13" s="181" t="s">
        <v>2</v>
      </c>
      <c r="B13" s="181" t="s">
        <v>86</v>
      </c>
      <c r="C13" s="180" t="s">
        <v>352</v>
      </c>
      <c r="D13" s="180" t="s">
        <v>352</v>
      </c>
      <c r="E13" s="180" t="s">
        <v>352</v>
      </c>
      <c r="F13" s="180" t="s">
        <v>352</v>
      </c>
      <c r="G13" s="180" t="s">
        <v>352</v>
      </c>
      <c r="H13" s="180" t="s">
        <v>352</v>
      </c>
      <c r="I13" s="180" t="s">
        <v>352</v>
      </c>
      <c r="J13" s="180" t="s">
        <v>352</v>
      </c>
      <c r="K13" s="180" t="s">
        <v>352</v>
      </c>
      <c r="L13" s="180" t="s">
        <v>352</v>
      </c>
      <c r="M13" s="180" t="s">
        <v>352</v>
      </c>
      <c r="N13" s="180" t="s">
        <v>352</v>
      </c>
      <c r="O13" s="180" t="s">
        <v>352</v>
      </c>
      <c r="P13" s="180" t="s">
        <v>352</v>
      </c>
      <c r="Q13" s="180" t="s">
        <v>352</v>
      </c>
      <c r="R13" s="180" t="s">
        <v>352</v>
      </c>
      <c r="S13" s="180" t="s">
        <v>352</v>
      </c>
      <c r="T13" s="180" t="s">
        <v>352</v>
      </c>
      <c r="U13" s="180" t="s">
        <v>352</v>
      </c>
      <c r="V13" s="180" t="s">
        <v>352</v>
      </c>
      <c r="W13" s="180" t="s">
        <v>352</v>
      </c>
      <c r="X13" s="180" t="s">
        <v>352</v>
      </c>
      <c r="Y13" s="180" t="s">
        <v>352</v>
      </c>
      <c r="Z13" s="180" t="s">
        <v>352</v>
      </c>
      <c r="AA13" s="180" t="s">
        <v>352</v>
      </c>
      <c r="AB13" s="180" t="s">
        <v>352</v>
      </c>
      <c r="AC13" s="180" t="s">
        <v>352</v>
      </c>
      <c r="AD13" s="180" t="s">
        <v>352</v>
      </c>
      <c r="AE13" s="180" t="s">
        <v>352</v>
      </c>
      <c r="AF13" s="180" t="s">
        <v>352</v>
      </c>
      <c r="AG13" s="180" t="s">
        <v>352</v>
      </c>
      <c r="AH13" s="180" t="s">
        <v>352</v>
      </c>
      <c r="AI13" s="180" t="s">
        <v>352</v>
      </c>
      <c r="AJ13" s="180" t="s">
        <v>352</v>
      </c>
      <c r="AK13" s="180" t="s">
        <v>352</v>
      </c>
      <c r="AL13" s="180" t="s">
        <v>352</v>
      </c>
      <c r="AM13" s="180" t="s">
        <v>352</v>
      </c>
      <c r="AN13" s="180" t="s">
        <v>352</v>
      </c>
      <c r="AO13" s="180" t="s">
        <v>352</v>
      </c>
      <c r="AP13" s="180" t="s">
        <v>352</v>
      </c>
      <c r="AQ13" s="180" t="s">
        <v>352</v>
      </c>
      <c r="AR13" s="180" t="s">
        <v>352</v>
      </c>
      <c r="AS13" s="180" t="s">
        <v>352</v>
      </c>
      <c r="AT13" s="180" t="s">
        <v>352</v>
      </c>
      <c r="AU13" s="180" t="s">
        <v>352</v>
      </c>
      <c r="AV13" s="180" t="s">
        <v>352</v>
      </c>
      <c r="AW13" s="180" t="s">
        <v>352</v>
      </c>
      <c r="AX13" s="180" t="s">
        <v>352</v>
      </c>
      <c r="AY13" s="180" t="s">
        <v>352</v>
      </c>
      <c r="AZ13" s="180" t="s">
        <v>352</v>
      </c>
      <c r="BA13" s="180" t="s">
        <v>352</v>
      </c>
      <c r="BB13" s="180" t="s">
        <v>352</v>
      </c>
      <c r="BC13" s="180" t="s">
        <v>352</v>
      </c>
      <c r="BD13" s="180" t="s">
        <v>352</v>
      </c>
      <c r="BE13" s="180" t="s">
        <v>352</v>
      </c>
      <c r="BF13" s="180" t="s">
        <v>352</v>
      </c>
      <c r="BG13" s="180" t="s">
        <v>352</v>
      </c>
      <c r="BH13" s="180" t="s">
        <v>352</v>
      </c>
      <c r="BI13" s="180" t="s">
        <v>352</v>
      </c>
      <c r="BJ13" s="180" t="s">
        <v>352</v>
      </c>
    </row>
    <row r="14" spans="1:62" s="179" customFormat="1" ht="14.1" customHeight="1">
      <c r="A14" s="181" t="s">
        <v>2</v>
      </c>
      <c r="B14" s="181" t="s">
        <v>351</v>
      </c>
      <c r="C14" s="180">
        <v>3064</v>
      </c>
      <c r="D14" s="180">
        <v>2992</v>
      </c>
      <c r="E14" s="180">
        <v>3099</v>
      </c>
      <c r="F14" s="180">
        <v>3018</v>
      </c>
      <c r="G14" s="180">
        <v>3067</v>
      </c>
      <c r="H14" s="180">
        <v>3000</v>
      </c>
      <c r="I14" s="180">
        <v>3015</v>
      </c>
      <c r="J14" s="180">
        <v>3120</v>
      </c>
      <c r="K14" s="180">
        <v>3133</v>
      </c>
      <c r="L14" s="180">
        <v>3141</v>
      </c>
      <c r="M14" s="180">
        <v>3199</v>
      </c>
      <c r="N14" s="180">
        <v>3183</v>
      </c>
      <c r="O14" s="180">
        <v>3179</v>
      </c>
      <c r="P14" s="180">
        <v>3134</v>
      </c>
      <c r="Q14" s="180">
        <v>3222</v>
      </c>
      <c r="R14" s="180">
        <v>3294</v>
      </c>
      <c r="S14" s="180">
        <v>3272</v>
      </c>
      <c r="T14" s="180">
        <v>3298</v>
      </c>
      <c r="U14" s="180">
        <v>3376</v>
      </c>
      <c r="V14" s="180">
        <v>3493</v>
      </c>
      <c r="W14" s="180">
        <v>3547</v>
      </c>
      <c r="X14" s="180">
        <v>3558</v>
      </c>
      <c r="Y14" s="180">
        <v>3561</v>
      </c>
      <c r="Z14" s="180">
        <v>3588</v>
      </c>
      <c r="AA14" s="180">
        <v>3541</v>
      </c>
      <c r="AB14" s="180">
        <v>3417</v>
      </c>
      <c r="AC14" s="180">
        <v>3492</v>
      </c>
      <c r="AD14" s="180">
        <v>3524</v>
      </c>
      <c r="AE14" s="180">
        <v>3524</v>
      </c>
      <c r="AF14" s="180">
        <v>3601</v>
      </c>
      <c r="AG14" s="180">
        <v>3449</v>
      </c>
      <c r="AH14" s="180">
        <v>3712</v>
      </c>
      <c r="AI14" s="180">
        <v>3753</v>
      </c>
      <c r="AJ14" s="180">
        <v>3762</v>
      </c>
      <c r="AK14" s="180">
        <v>3922</v>
      </c>
      <c r="AL14" s="180">
        <v>3865</v>
      </c>
      <c r="AM14" s="180">
        <v>3865</v>
      </c>
      <c r="AN14" s="180">
        <v>3887</v>
      </c>
      <c r="AO14" s="180">
        <v>3941</v>
      </c>
      <c r="AP14" s="180">
        <v>3929</v>
      </c>
      <c r="AQ14" s="180">
        <v>3990</v>
      </c>
      <c r="AR14" s="180">
        <v>4022</v>
      </c>
      <c r="AS14" s="180">
        <v>4019</v>
      </c>
      <c r="AT14" s="180">
        <v>4066</v>
      </c>
      <c r="AU14" s="180">
        <v>4284</v>
      </c>
      <c r="AV14" s="180">
        <v>4295</v>
      </c>
      <c r="AW14" s="180">
        <v>4414</v>
      </c>
      <c r="AX14" s="180">
        <v>4417</v>
      </c>
      <c r="AY14" s="180">
        <v>4477</v>
      </c>
      <c r="AZ14" s="180">
        <v>4558</v>
      </c>
      <c r="BA14" s="180">
        <v>4761</v>
      </c>
      <c r="BB14" s="180">
        <v>4525</v>
      </c>
      <c r="BC14" s="180">
        <v>4872</v>
      </c>
      <c r="BD14" s="180">
        <v>4983</v>
      </c>
      <c r="BE14" s="180">
        <v>5326</v>
      </c>
      <c r="BF14" s="180">
        <v>5456</v>
      </c>
      <c r="BG14" s="180">
        <v>5522</v>
      </c>
      <c r="BH14" s="180">
        <v>5639</v>
      </c>
      <c r="BI14" s="180">
        <v>5770</v>
      </c>
      <c r="BJ14" s="180">
        <v>5773</v>
      </c>
    </row>
    <row r="15" spans="1:62" s="179" customFormat="1" ht="14.1" customHeight="1">
      <c r="A15" s="181" t="s">
        <v>2</v>
      </c>
      <c r="B15" s="181" t="s">
        <v>20</v>
      </c>
      <c r="C15" s="180">
        <v>3064</v>
      </c>
      <c r="D15" s="180">
        <v>2992</v>
      </c>
      <c r="E15" s="180">
        <v>3099</v>
      </c>
      <c r="F15" s="180">
        <v>3018</v>
      </c>
      <c r="G15" s="180">
        <v>3067</v>
      </c>
      <c r="H15" s="180">
        <v>3000</v>
      </c>
      <c r="I15" s="180">
        <v>3015</v>
      </c>
      <c r="J15" s="180">
        <v>3120</v>
      </c>
      <c r="K15" s="180">
        <v>3133</v>
      </c>
      <c r="L15" s="180">
        <v>3141</v>
      </c>
      <c r="M15" s="180">
        <v>3199</v>
      </c>
      <c r="N15" s="180">
        <v>3183</v>
      </c>
      <c r="O15" s="180">
        <v>3179</v>
      </c>
      <c r="P15" s="180">
        <v>3134</v>
      </c>
      <c r="Q15" s="180">
        <v>3222</v>
      </c>
      <c r="R15" s="180">
        <v>3294</v>
      </c>
      <c r="S15" s="180">
        <v>3272</v>
      </c>
      <c r="T15" s="180">
        <v>3298</v>
      </c>
      <c r="U15" s="180">
        <v>3376</v>
      </c>
      <c r="V15" s="180">
        <v>3493</v>
      </c>
      <c r="W15" s="180">
        <v>3547</v>
      </c>
      <c r="X15" s="180">
        <v>3558</v>
      </c>
      <c r="Y15" s="180">
        <v>3561</v>
      </c>
      <c r="Z15" s="180">
        <v>3588</v>
      </c>
      <c r="AA15" s="180">
        <v>3541</v>
      </c>
      <c r="AB15" s="180">
        <v>3417</v>
      </c>
      <c r="AC15" s="180">
        <v>3492</v>
      </c>
      <c r="AD15" s="180">
        <v>3524</v>
      </c>
      <c r="AE15" s="180">
        <v>3524</v>
      </c>
      <c r="AF15" s="180">
        <v>3601</v>
      </c>
      <c r="AG15" s="180">
        <v>3449</v>
      </c>
      <c r="AH15" s="180">
        <v>3712</v>
      </c>
      <c r="AI15" s="180">
        <v>3753</v>
      </c>
      <c r="AJ15" s="180">
        <v>3762</v>
      </c>
      <c r="AK15" s="180">
        <v>3922</v>
      </c>
      <c r="AL15" s="180">
        <v>3865</v>
      </c>
      <c r="AM15" s="180">
        <v>3865</v>
      </c>
      <c r="AN15" s="180">
        <v>3887</v>
      </c>
      <c r="AO15" s="180">
        <v>3941</v>
      </c>
      <c r="AP15" s="180">
        <v>3929</v>
      </c>
      <c r="AQ15" s="180">
        <v>3990</v>
      </c>
      <c r="AR15" s="180">
        <v>4022</v>
      </c>
      <c r="AS15" s="180">
        <v>4019</v>
      </c>
      <c r="AT15" s="180">
        <v>4066</v>
      </c>
      <c r="AU15" s="180">
        <v>4284</v>
      </c>
      <c r="AV15" s="180">
        <v>4295</v>
      </c>
      <c r="AW15" s="180">
        <v>4414</v>
      </c>
      <c r="AX15" s="180">
        <v>4417</v>
      </c>
      <c r="AY15" s="180">
        <v>4477</v>
      </c>
      <c r="AZ15" s="180">
        <v>4558</v>
      </c>
      <c r="BA15" s="180">
        <v>4761</v>
      </c>
      <c r="BB15" s="180">
        <v>4525</v>
      </c>
      <c r="BC15" s="180">
        <v>4872</v>
      </c>
      <c r="BD15" s="180">
        <v>4983</v>
      </c>
      <c r="BE15" s="180">
        <v>5326</v>
      </c>
      <c r="BF15" s="180">
        <v>5456</v>
      </c>
      <c r="BG15" s="180">
        <v>5522</v>
      </c>
      <c r="BH15" s="180">
        <v>5639</v>
      </c>
      <c r="BI15" s="180">
        <v>5770</v>
      </c>
      <c r="BJ15" s="180">
        <v>5773</v>
      </c>
    </row>
    <row r="16" spans="1:62" s="179" customFormat="1" ht="29.1" customHeight="1">
      <c r="A16" s="386" t="s">
        <v>130</v>
      </c>
      <c r="B16" s="387"/>
      <c r="C16" s="387"/>
      <c r="D16" s="387"/>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8"/>
    </row>
    <row r="17" spans="1:62" s="179" customFormat="1" ht="14.1" customHeight="1">
      <c r="A17" s="181" t="s">
        <v>133</v>
      </c>
      <c r="B17" s="181" t="s">
        <v>131</v>
      </c>
      <c r="C17" s="180" t="s">
        <v>352</v>
      </c>
      <c r="D17" s="180" t="s">
        <v>352</v>
      </c>
      <c r="E17" s="180" t="s">
        <v>352</v>
      </c>
      <c r="F17" s="180" t="s">
        <v>352</v>
      </c>
      <c r="G17" s="180" t="s">
        <v>352</v>
      </c>
      <c r="H17" s="180" t="s">
        <v>352</v>
      </c>
      <c r="I17" s="180" t="s">
        <v>352</v>
      </c>
      <c r="J17" s="180" t="s">
        <v>352</v>
      </c>
      <c r="K17" s="180" t="s">
        <v>352</v>
      </c>
      <c r="L17" s="180" t="s">
        <v>352</v>
      </c>
      <c r="M17" s="180" t="s">
        <v>352</v>
      </c>
      <c r="N17" s="180" t="s">
        <v>352</v>
      </c>
      <c r="O17" s="180" t="s">
        <v>352</v>
      </c>
      <c r="P17" s="180" t="s">
        <v>352</v>
      </c>
      <c r="Q17" s="180" t="s">
        <v>352</v>
      </c>
      <c r="R17" s="180" t="s">
        <v>352</v>
      </c>
      <c r="S17" s="180" t="s">
        <v>352</v>
      </c>
      <c r="T17" s="180" t="s">
        <v>352</v>
      </c>
      <c r="U17" s="180" t="s">
        <v>352</v>
      </c>
      <c r="V17" s="180" t="s">
        <v>352</v>
      </c>
      <c r="W17" s="180" t="s">
        <v>352</v>
      </c>
      <c r="X17" s="180" t="s">
        <v>352</v>
      </c>
      <c r="Y17" s="180" t="s">
        <v>352</v>
      </c>
      <c r="Z17" s="180" t="s">
        <v>352</v>
      </c>
      <c r="AA17" s="180" t="s">
        <v>352</v>
      </c>
      <c r="AB17" s="180" t="s">
        <v>352</v>
      </c>
      <c r="AC17" s="180" t="s">
        <v>352</v>
      </c>
      <c r="AD17" s="180" t="s">
        <v>352</v>
      </c>
      <c r="AE17" s="180" t="s">
        <v>352</v>
      </c>
      <c r="AF17" s="180" t="s">
        <v>352</v>
      </c>
      <c r="AG17" s="180" t="s">
        <v>352</v>
      </c>
      <c r="AH17" s="180" t="s">
        <v>352</v>
      </c>
      <c r="AI17" s="180" t="s">
        <v>352</v>
      </c>
      <c r="AJ17" s="180" t="s">
        <v>352</v>
      </c>
      <c r="AK17" s="180" t="s">
        <v>352</v>
      </c>
      <c r="AL17" s="180" t="s">
        <v>352</v>
      </c>
      <c r="AM17" s="180" t="s">
        <v>352</v>
      </c>
      <c r="AN17" s="180" t="s">
        <v>352</v>
      </c>
      <c r="AO17" s="180" t="s">
        <v>352</v>
      </c>
      <c r="AP17" s="180" t="s">
        <v>352</v>
      </c>
      <c r="AQ17" s="180" t="s">
        <v>352</v>
      </c>
      <c r="AR17" s="180" t="s">
        <v>352</v>
      </c>
      <c r="AS17" s="180" t="s">
        <v>352</v>
      </c>
      <c r="AT17" s="180" t="s">
        <v>352</v>
      </c>
      <c r="AU17" s="180" t="s">
        <v>352</v>
      </c>
      <c r="AV17" s="180" t="s">
        <v>352</v>
      </c>
      <c r="AW17" s="180" t="s">
        <v>352</v>
      </c>
      <c r="AX17" s="180" t="s">
        <v>352</v>
      </c>
      <c r="AY17" s="180" t="s">
        <v>352</v>
      </c>
      <c r="AZ17" s="180" t="s">
        <v>352</v>
      </c>
      <c r="BA17" s="180" t="s">
        <v>352</v>
      </c>
      <c r="BB17" s="180" t="s">
        <v>352</v>
      </c>
      <c r="BC17" s="180" t="s">
        <v>352</v>
      </c>
      <c r="BD17" s="180" t="s">
        <v>352</v>
      </c>
      <c r="BE17" s="180" t="s">
        <v>352</v>
      </c>
      <c r="BF17" s="180" t="s">
        <v>352</v>
      </c>
      <c r="BG17" s="180" t="s">
        <v>352</v>
      </c>
      <c r="BH17" s="180" t="s">
        <v>352</v>
      </c>
      <c r="BI17" s="180" t="s">
        <v>352</v>
      </c>
      <c r="BJ17" s="180" t="s">
        <v>352</v>
      </c>
    </row>
    <row r="18" spans="1:62" s="179" customFormat="1" ht="14.1" customHeight="1">
      <c r="A18" s="181" t="s">
        <v>2</v>
      </c>
      <c r="B18" s="181" t="s">
        <v>86</v>
      </c>
      <c r="C18" s="180" t="s">
        <v>352</v>
      </c>
      <c r="D18" s="180" t="s">
        <v>352</v>
      </c>
      <c r="E18" s="180" t="s">
        <v>352</v>
      </c>
      <c r="F18" s="180" t="s">
        <v>352</v>
      </c>
      <c r="G18" s="180" t="s">
        <v>352</v>
      </c>
      <c r="H18" s="180" t="s">
        <v>352</v>
      </c>
      <c r="I18" s="180" t="s">
        <v>352</v>
      </c>
      <c r="J18" s="180" t="s">
        <v>352</v>
      </c>
      <c r="K18" s="180" t="s">
        <v>352</v>
      </c>
      <c r="L18" s="180" t="s">
        <v>352</v>
      </c>
      <c r="M18" s="180" t="s">
        <v>352</v>
      </c>
      <c r="N18" s="180" t="s">
        <v>352</v>
      </c>
      <c r="O18" s="180" t="s">
        <v>352</v>
      </c>
      <c r="P18" s="180" t="s">
        <v>352</v>
      </c>
      <c r="Q18" s="180" t="s">
        <v>352</v>
      </c>
      <c r="R18" s="180" t="s">
        <v>352</v>
      </c>
      <c r="S18" s="180" t="s">
        <v>352</v>
      </c>
      <c r="T18" s="180" t="s">
        <v>352</v>
      </c>
      <c r="U18" s="180" t="s">
        <v>352</v>
      </c>
      <c r="V18" s="180" t="s">
        <v>352</v>
      </c>
      <c r="W18" s="180" t="s">
        <v>352</v>
      </c>
      <c r="X18" s="180" t="s">
        <v>352</v>
      </c>
      <c r="Y18" s="180" t="s">
        <v>352</v>
      </c>
      <c r="Z18" s="180" t="s">
        <v>352</v>
      </c>
      <c r="AA18" s="180" t="s">
        <v>352</v>
      </c>
      <c r="AB18" s="180" t="s">
        <v>352</v>
      </c>
      <c r="AC18" s="180" t="s">
        <v>352</v>
      </c>
      <c r="AD18" s="180" t="s">
        <v>352</v>
      </c>
      <c r="AE18" s="180" t="s">
        <v>352</v>
      </c>
      <c r="AF18" s="180" t="s">
        <v>352</v>
      </c>
      <c r="AG18" s="180" t="s">
        <v>352</v>
      </c>
      <c r="AH18" s="180" t="s">
        <v>352</v>
      </c>
      <c r="AI18" s="180" t="s">
        <v>352</v>
      </c>
      <c r="AJ18" s="180" t="s">
        <v>352</v>
      </c>
      <c r="AK18" s="180" t="s">
        <v>352</v>
      </c>
      <c r="AL18" s="180" t="s">
        <v>352</v>
      </c>
      <c r="AM18" s="180" t="s">
        <v>352</v>
      </c>
      <c r="AN18" s="180" t="s">
        <v>352</v>
      </c>
      <c r="AO18" s="180" t="s">
        <v>352</v>
      </c>
      <c r="AP18" s="180" t="s">
        <v>352</v>
      </c>
      <c r="AQ18" s="180" t="s">
        <v>352</v>
      </c>
      <c r="AR18" s="180" t="s">
        <v>352</v>
      </c>
      <c r="AS18" s="180" t="s">
        <v>352</v>
      </c>
      <c r="AT18" s="180" t="s">
        <v>352</v>
      </c>
      <c r="AU18" s="180" t="s">
        <v>352</v>
      </c>
      <c r="AV18" s="180" t="s">
        <v>352</v>
      </c>
      <c r="AW18" s="180" t="s">
        <v>352</v>
      </c>
      <c r="AX18" s="180" t="s">
        <v>352</v>
      </c>
      <c r="AY18" s="180" t="s">
        <v>352</v>
      </c>
      <c r="AZ18" s="180" t="s">
        <v>352</v>
      </c>
      <c r="BA18" s="180" t="s">
        <v>352</v>
      </c>
      <c r="BB18" s="180" t="s">
        <v>352</v>
      </c>
      <c r="BC18" s="180" t="s">
        <v>352</v>
      </c>
      <c r="BD18" s="180" t="s">
        <v>352</v>
      </c>
      <c r="BE18" s="180" t="s">
        <v>352</v>
      </c>
      <c r="BF18" s="180" t="s">
        <v>352</v>
      </c>
      <c r="BG18" s="180" t="s">
        <v>352</v>
      </c>
      <c r="BH18" s="180" t="s">
        <v>352</v>
      </c>
      <c r="BI18" s="180" t="s">
        <v>352</v>
      </c>
      <c r="BJ18" s="180" t="s">
        <v>352</v>
      </c>
    </row>
    <row r="19" spans="1:62" s="179" customFormat="1" ht="14.1" customHeight="1">
      <c r="A19" s="181" t="s">
        <v>2</v>
      </c>
      <c r="B19" s="181" t="s">
        <v>351</v>
      </c>
      <c r="C19" s="180">
        <v>13734</v>
      </c>
      <c r="D19" s="180">
        <v>13641</v>
      </c>
      <c r="E19" s="180">
        <v>14058</v>
      </c>
      <c r="F19" s="180">
        <v>14491</v>
      </c>
      <c r="G19" s="180">
        <v>14933</v>
      </c>
      <c r="H19" s="180">
        <v>13684</v>
      </c>
      <c r="I19" s="180">
        <v>14863</v>
      </c>
      <c r="J19" s="180">
        <v>15419</v>
      </c>
      <c r="K19" s="180">
        <v>15682</v>
      </c>
      <c r="L19" s="180">
        <v>17510</v>
      </c>
      <c r="M19" s="180">
        <v>15625</v>
      </c>
      <c r="N19" s="180">
        <v>16321</v>
      </c>
      <c r="O19" s="180">
        <v>15231</v>
      </c>
      <c r="P19" s="180">
        <v>13542</v>
      </c>
      <c r="Q19" s="180">
        <v>16140</v>
      </c>
      <c r="R19" s="180">
        <v>16938</v>
      </c>
      <c r="S19" s="180">
        <v>17263</v>
      </c>
      <c r="T19" s="180">
        <v>16070</v>
      </c>
      <c r="U19" s="180">
        <v>17659</v>
      </c>
      <c r="V19" s="180">
        <v>18239</v>
      </c>
      <c r="W19" s="180">
        <v>19302</v>
      </c>
      <c r="X19" s="180">
        <v>19901</v>
      </c>
      <c r="Y19" s="180">
        <v>18074</v>
      </c>
      <c r="Z19" s="180">
        <v>18772</v>
      </c>
      <c r="AA19" s="180">
        <v>17177</v>
      </c>
      <c r="AB19" s="180">
        <v>15244</v>
      </c>
      <c r="AC19" s="180">
        <v>16147</v>
      </c>
      <c r="AD19" s="180">
        <v>15676</v>
      </c>
      <c r="AE19" s="180">
        <v>13865</v>
      </c>
      <c r="AF19" s="180">
        <v>13074</v>
      </c>
      <c r="AG19" s="180">
        <v>15356</v>
      </c>
      <c r="AH19" s="180">
        <v>16173</v>
      </c>
      <c r="AI19" s="180">
        <v>16823</v>
      </c>
      <c r="AJ19" s="180">
        <v>17453</v>
      </c>
      <c r="AK19" s="180">
        <v>16899</v>
      </c>
      <c r="AL19" s="180">
        <v>18495</v>
      </c>
      <c r="AM19" s="180">
        <v>17528</v>
      </c>
      <c r="AN19" s="180">
        <v>27318</v>
      </c>
      <c r="AO19" s="180">
        <v>31036</v>
      </c>
      <c r="AP19" s="180">
        <v>30710</v>
      </c>
      <c r="AQ19" s="180">
        <v>31753</v>
      </c>
      <c r="AR19" s="180">
        <v>34043</v>
      </c>
      <c r="AS19" s="180">
        <v>33678</v>
      </c>
      <c r="AT19" s="180">
        <v>37838</v>
      </c>
      <c r="AU19" s="180">
        <v>41291</v>
      </c>
      <c r="AV19" s="180">
        <v>43696</v>
      </c>
      <c r="AW19" s="180">
        <v>44248</v>
      </c>
      <c r="AX19" s="180">
        <v>45745</v>
      </c>
      <c r="AY19" s="180">
        <v>46527</v>
      </c>
      <c r="AZ19" s="180">
        <v>45975</v>
      </c>
      <c r="BA19" s="180">
        <v>54602</v>
      </c>
      <c r="BB19" s="180">
        <v>53976</v>
      </c>
      <c r="BC19" s="180">
        <v>61408</v>
      </c>
      <c r="BD19" s="180">
        <v>62901</v>
      </c>
      <c r="BE19" s="180">
        <v>61959</v>
      </c>
      <c r="BF19" s="180">
        <v>69647</v>
      </c>
      <c r="BG19" s="180">
        <v>65659</v>
      </c>
      <c r="BH19" s="180">
        <v>69740</v>
      </c>
      <c r="BI19" s="180">
        <v>72492</v>
      </c>
      <c r="BJ19" s="180">
        <v>71873</v>
      </c>
    </row>
    <row r="20" spans="1:62" s="179" customFormat="1" ht="14.1" customHeight="1">
      <c r="A20" s="181" t="s">
        <v>2</v>
      </c>
      <c r="B20" s="181" t="s">
        <v>20</v>
      </c>
      <c r="C20" s="180">
        <v>13734</v>
      </c>
      <c r="D20" s="180">
        <v>13641</v>
      </c>
      <c r="E20" s="180">
        <v>14058</v>
      </c>
      <c r="F20" s="180">
        <v>14491</v>
      </c>
      <c r="G20" s="180">
        <v>14933</v>
      </c>
      <c r="H20" s="180">
        <v>13684</v>
      </c>
      <c r="I20" s="180">
        <v>14863</v>
      </c>
      <c r="J20" s="180">
        <v>15419</v>
      </c>
      <c r="K20" s="180">
        <v>15682</v>
      </c>
      <c r="L20" s="180">
        <v>17510</v>
      </c>
      <c r="M20" s="180">
        <v>15625</v>
      </c>
      <c r="N20" s="180">
        <v>16321</v>
      </c>
      <c r="O20" s="180">
        <v>15231</v>
      </c>
      <c r="P20" s="180">
        <v>13542</v>
      </c>
      <c r="Q20" s="180">
        <v>16140</v>
      </c>
      <c r="R20" s="180">
        <v>16938</v>
      </c>
      <c r="S20" s="180">
        <v>17263</v>
      </c>
      <c r="T20" s="180">
        <v>16070</v>
      </c>
      <c r="U20" s="180">
        <v>17659</v>
      </c>
      <c r="V20" s="180">
        <v>18239</v>
      </c>
      <c r="W20" s="180">
        <v>19302</v>
      </c>
      <c r="X20" s="180">
        <v>19901</v>
      </c>
      <c r="Y20" s="180">
        <v>18074</v>
      </c>
      <c r="Z20" s="180">
        <v>18772</v>
      </c>
      <c r="AA20" s="180">
        <v>17177</v>
      </c>
      <c r="AB20" s="180">
        <v>15244</v>
      </c>
      <c r="AC20" s="180">
        <v>16147</v>
      </c>
      <c r="AD20" s="180">
        <v>15676</v>
      </c>
      <c r="AE20" s="180">
        <v>13865</v>
      </c>
      <c r="AF20" s="180">
        <v>13074</v>
      </c>
      <c r="AG20" s="180">
        <v>15356</v>
      </c>
      <c r="AH20" s="180">
        <v>16173</v>
      </c>
      <c r="AI20" s="180">
        <v>16823</v>
      </c>
      <c r="AJ20" s="180">
        <v>17453</v>
      </c>
      <c r="AK20" s="180">
        <v>16899</v>
      </c>
      <c r="AL20" s="180">
        <v>18495</v>
      </c>
      <c r="AM20" s="180">
        <v>17528</v>
      </c>
      <c r="AN20" s="180">
        <v>27318</v>
      </c>
      <c r="AO20" s="180">
        <v>31036</v>
      </c>
      <c r="AP20" s="180">
        <v>30710</v>
      </c>
      <c r="AQ20" s="180">
        <v>31753</v>
      </c>
      <c r="AR20" s="180">
        <v>34043</v>
      </c>
      <c r="AS20" s="180">
        <v>33678</v>
      </c>
      <c r="AT20" s="180">
        <v>37838</v>
      </c>
      <c r="AU20" s="180">
        <v>41291</v>
      </c>
      <c r="AV20" s="180">
        <v>43696</v>
      </c>
      <c r="AW20" s="180">
        <v>44248</v>
      </c>
      <c r="AX20" s="180">
        <v>45745</v>
      </c>
      <c r="AY20" s="180">
        <v>46527</v>
      </c>
      <c r="AZ20" s="180">
        <v>45975</v>
      </c>
      <c r="BA20" s="180">
        <v>54602</v>
      </c>
      <c r="BB20" s="180">
        <v>53976</v>
      </c>
      <c r="BC20" s="180">
        <v>61408</v>
      </c>
      <c r="BD20" s="180">
        <v>62901</v>
      </c>
      <c r="BE20" s="180">
        <v>61959</v>
      </c>
      <c r="BF20" s="180">
        <v>69647</v>
      </c>
      <c r="BG20" s="180">
        <v>65659</v>
      </c>
      <c r="BH20" s="180">
        <v>69740</v>
      </c>
      <c r="BI20" s="180">
        <v>72492</v>
      </c>
      <c r="BJ20" s="180">
        <v>71873</v>
      </c>
    </row>
    <row r="21" spans="1:62" s="179" customFormat="1" ht="29.1" customHeight="1">
      <c r="A21" s="386" t="s">
        <v>130</v>
      </c>
      <c r="B21" s="387"/>
      <c r="C21" s="387"/>
      <c r="D21" s="387"/>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8"/>
    </row>
    <row r="22" spans="1:62" s="179" customFormat="1" ht="14.1" customHeight="1">
      <c r="A22" s="181" t="s">
        <v>132</v>
      </c>
      <c r="B22" s="181" t="s">
        <v>131</v>
      </c>
      <c r="C22" s="264" t="s">
        <v>352</v>
      </c>
      <c r="D22" s="264" t="s">
        <v>352</v>
      </c>
      <c r="E22" s="264" t="s">
        <v>352</v>
      </c>
      <c r="F22" s="180" t="s">
        <v>352</v>
      </c>
      <c r="G22" s="264" t="s">
        <v>352</v>
      </c>
      <c r="H22" s="264" t="s">
        <v>352</v>
      </c>
      <c r="I22" s="264" t="s">
        <v>352</v>
      </c>
      <c r="J22" s="264" t="s">
        <v>352</v>
      </c>
      <c r="K22" s="264" t="s">
        <v>352</v>
      </c>
      <c r="L22" s="264" t="s">
        <v>352</v>
      </c>
      <c r="M22" s="264" t="s">
        <v>352</v>
      </c>
      <c r="N22" s="180" t="s">
        <v>352</v>
      </c>
      <c r="O22" s="180" t="s">
        <v>352</v>
      </c>
      <c r="P22" s="264" t="s">
        <v>352</v>
      </c>
      <c r="Q22" s="180" t="s">
        <v>352</v>
      </c>
      <c r="R22" s="180" t="s">
        <v>352</v>
      </c>
      <c r="S22" s="180" t="s">
        <v>352</v>
      </c>
      <c r="T22" s="180" t="s">
        <v>352</v>
      </c>
      <c r="U22" s="180" t="s">
        <v>352</v>
      </c>
      <c r="V22" s="180" t="s">
        <v>352</v>
      </c>
      <c r="W22" s="180" t="s">
        <v>352</v>
      </c>
      <c r="X22" s="180" t="s">
        <v>352</v>
      </c>
      <c r="Y22" s="264" t="s">
        <v>352</v>
      </c>
      <c r="Z22" s="180" t="s">
        <v>352</v>
      </c>
      <c r="AA22" s="264" t="s">
        <v>352</v>
      </c>
      <c r="AB22" s="180" t="s">
        <v>352</v>
      </c>
      <c r="AC22" s="180" t="s">
        <v>352</v>
      </c>
      <c r="AD22" s="180" t="s">
        <v>352</v>
      </c>
      <c r="AE22" s="180" t="s">
        <v>352</v>
      </c>
      <c r="AF22" s="180" t="s">
        <v>352</v>
      </c>
      <c r="AG22" s="180" t="s">
        <v>352</v>
      </c>
      <c r="AH22" s="180" t="s">
        <v>352</v>
      </c>
      <c r="AI22" s="180" t="s">
        <v>352</v>
      </c>
      <c r="AJ22" s="180" t="s">
        <v>352</v>
      </c>
      <c r="AK22" s="180" t="s">
        <v>352</v>
      </c>
      <c r="AL22" s="180" t="s">
        <v>352</v>
      </c>
      <c r="AM22" s="180" t="s">
        <v>352</v>
      </c>
      <c r="AN22" s="180" t="s">
        <v>352</v>
      </c>
      <c r="AO22" s="180" t="s">
        <v>352</v>
      </c>
      <c r="AP22" s="180" t="s">
        <v>352</v>
      </c>
      <c r="AQ22" s="180" t="s">
        <v>352</v>
      </c>
      <c r="AR22" s="180" t="s">
        <v>352</v>
      </c>
      <c r="AS22" s="180" t="s">
        <v>352</v>
      </c>
      <c r="AT22" s="264" t="s">
        <v>352</v>
      </c>
      <c r="AU22" s="264" t="s">
        <v>352</v>
      </c>
      <c r="AV22" s="180" t="s">
        <v>352</v>
      </c>
      <c r="AW22" s="264" t="s">
        <v>352</v>
      </c>
      <c r="AX22" s="180" t="s">
        <v>352</v>
      </c>
      <c r="AY22" s="180" t="s">
        <v>352</v>
      </c>
      <c r="AZ22" s="180" t="s">
        <v>352</v>
      </c>
      <c r="BA22" s="180" t="s">
        <v>352</v>
      </c>
      <c r="BB22" s="180" t="s">
        <v>352</v>
      </c>
      <c r="BC22" s="180" t="s">
        <v>352</v>
      </c>
      <c r="BD22" s="180" t="s">
        <v>352</v>
      </c>
      <c r="BE22" s="180" t="s">
        <v>352</v>
      </c>
      <c r="BF22" s="180" t="s">
        <v>352</v>
      </c>
      <c r="BG22" s="180" t="s">
        <v>352</v>
      </c>
      <c r="BH22" s="180" t="s">
        <v>352</v>
      </c>
      <c r="BI22" s="180" t="s">
        <v>352</v>
      </c>
      <c r="BJ22" s="180" t="s">
        <v>352</v>
      </c>
    </row>
    <row r="23" spans="1:62" s="179" customFormat="1" ht="14.1" customHeight="1">
      <c r="A23" s="181" t="s">
        <v>2</v>
      </c>
      <c r="B23" s="181" t="s">
        <v>86</v>
      </c>
      <c r="C23" s="264" t="s">
        <v>352</v>
      </c>
      <c r="D23" s="264" t="s">
        <v>352</v>
      </c>
      <c r="E23" s="264" t="s">
        <v>352</v>
      </c>
      <c r="F23" s="180" t="s">
        <v>352</v>
      </c>
      <c r="G23" s="180" t="s">
        <v>352</v>
      </c>
      <c r="H23" s="180" t="s">
        <v>352</v>
      </c>
      <c r="I23" s="180" t="s">
        <v>352</v>
      </c>
      <c r="J23" s="180" t="s">
        <v>352</v>
      </c>
      <c r="K23" s="180" t="s">
        <v>352</v>
      </c>
      <c r="L23" s="180" t="s">
        <v>352</v>
      </c>
      <c r="M23" s="180" t="s">
        <v>352</v>
      </c>
      <c r="N23" s="180" t="s">
        <v>352</v>
      </c>
      <c r="O23" s="180" t="s">
        <v>352</v>
      </c>
      <c r="P23" s="180" t="s">
        <v>352</v>
      </c>
      <c r="Q23" s="180" t="s">
        <v>352</v>
      </c>
      <c r="R23" s="180" t="s">
        <v>352</v>
      </c>
      <c r="S23" s="180" t="s">
        <v>352</v>
      </c>
      <c r="T23" s="180" t="s">
        <v>352</v>
      </c>
      <c r="U23" s="180" t="s">
        <v>352</v>
      </c>
      <c r="V23" s="180" t="s">
        <v>352</v>
      </c>
      <c r="W23" s="180" t="s">
        <v>352</v>
      </c>
      <c r="X23" s="180" t="s">
        <v>352</v>
      </c>
      <c r="Y23" s="264" t="s">
        <v>352</v>
      </c>
      <c r="Z23" s="180" t="s">
        <v>352</v>
      </c>
      <c r="AA23" s="264" t="s">
        <v>352</v>
      </c>
      <c r="AB23" s="180" t="s">
        <v>352</v>
      </c>
      <c r="AC23" s="180" t="s">
        <v>352</v>
      </c>
      <c r="AD23" s="180" t="s">
        <v>352</v>
      </c>
      <c r="AE23" s="180" t="s">
        <v>352</v>
      </c>
      <c r="AF23" s="180" t="s">
        <v>352</v>
      </c>
      <c r="AG23" s="180" t="s">
        <v>352</v>
      </c>
      <c r="AH23" s="180" t="s">
        <v>352</v>
      </c>
      <c r="AI23" s="180" t="s">
        <v>352</v>
      </c>
      <c r="AJ23" s="180" t="s">
        <v>352</v>
      </c>
      <c r="AK23" s="180" t="s">
        <v>352</v>
      </c>
      <c r="AL23" s="180" t="s">
        <v>352</v>
      </c>
      <c r="AM23" s="180" t="s">
        <v>352</v>
      </c>
      <c r="AN23" s="180" t="s">
        <v>352</v>
      </c>
      <c r="AO23" s="180" t="s">
        <v>352</v>
      </c>
      <c r="AP23" s="180" t="s">
        <v>352</v>
      </c>
      <c r="AQ23" s="180" t="s">
        <v>352</v>
      </c>
      <c r="AR23" s="180" t="s">
        <v>352</v>
      </c>
      <c r="AS23" s="180" t="s">
        <v>352</v>
      </c>
      <c r="AT23" s="180" t="s">
        <v>352</v>
      </c>
      <c r="AU23" s="180" t="s">
        <v>352</v>
      </c>
      <c r="AV23" s="180" t="s">
        <v>352</v>
      </c>
      <c r="AW23" s="180" t="s">
        <v>352</v>
      </c>
      <c r="AX23" s="180" t="s">
        <v>352</v>
      </c>
      <c r="AY23" s="180" t="s">
        <v>352</v>
      </c>
      <c r="AZ23" s="180" t="s">
        <v>352</v>
      </c>
      <c r="BA23" s="180" t="s">
        <v>352</v>
      </c>
      <c r="BB23" s="180" t="s">
        <v>352</v>
      </c>
      <c r="BC23" s="180" t="s">
        <v>352</v>
      </c>
      <c r="BD23" s="180" t="s">
        <v>352</v>
      </c>
      <c r="BE23" s="180" t="s">
        <v>352</v>
      </c>
      <c r="BF23" s="180" t="s">
        <v>352</v>
      </c>
      <c r="BG23" s="180" t="s">
        <v>352</v>
      </c>
      <c r="BH23" s="180" t="s">
        <v>352</v>
      </c>
      <c r="BI23" s="180" t="s">
        <v>352</v>
      </c>
      <c r="BJ23" s="180" t="s">
        <v>352</v>
      </c>
    </row>
    <row r="24" spans="1:62" s="179" customFormat="1" ht="14.1" customHeight="1">
      <c r="A24" s="181" t="s">
        <v>2</v>
      </c>
      <c r="B24" s="181" t="s">
        <v>351</v>
      </c>
      <c r="C24" s="264">
        <v>4.4823759791122715</v>
      </c>
      <c r="D24" s="264">
        <v>4.559157754010696</v>
      </c>
      <c r="E24" s="264">
        <v>4.536302032913843</v>
      </c>
      <c r="F24" s="180">
        <v>4.801524188204109</v>
      </c>
      <c r="G24" s="180">
        <v>4.868927290511901</v>
      </c>
      <c r="H24" s="180">
        <v>4.561333333333334</v>
      </c>
      <c r="I24" s="180">
        <v>4.929684908789387</v>
      </c>
      <c r="J24" s="180">
        <v>4.94198717948718</v>
      </c>
      <c r="K24" s="180">
        <v>5.005426109160549</v>
      </c>
      <c r="L24" s="180">
        <v>5.574657752308182</v>
      </c>
      <c r="M24" s="180">
        <v>4.884338855892467</v>
      </c>
      <c r="N24" s="180">
        <v>5.127552623311342</v>
      </c>
      <c r="O24" s="180">
        <v>4.7911292859389745</v>
      </c>
      <c r="P24" s="264">
        <v>4.320995532865348</v>
      </c>
      <c r="Q24" s="180">
        <v>5.009310986964619</v>
      </c>
      <c r="R24" s="180">
        <v>5.14207650273224</v>
      </c>
      <c r="S24" s="180">
        <v>5.275977995110025</v>
      </c>
      <c r="T24" s="180">
        <v>4.87265009096422</v>
      </c>
      <c r="U24" s="180">
        <v>5.230746445497631</v>
      </c>
      <c r="V24" s="180">
        <v>5.2215860292012595</v>
      </c>
      <c r="W24" s="180">
        <v>5.4417817874259935</v>
      </c>
      <c r="X24" s="180">
        <v>5.593310848791456</v>
      </c>
      <c r="Y24" s="264">
        <v>5.075540578489188</v>
      </c>
      <c r="Z24" s="180">
        <v>5.231884057971015</v>
      </c>
      <c r="AA24" s="264">
        <v>4.850889579214911</v>
      </c>
      <c r="AB24" s="180">
        <v>4.4612232952882644</v>
      </c>
      <c r="AC24" s="180">
        <v>4.623997709049255</v>
      </c>
      <c r="AD24" s="180">
        <v>4.448354143019296</v>
      </c>
      <c r="AE24" s="180">
        <v>3.934449489216799</v>
      </c>
      <c r="AF24" s="180">
        <v>3.6306581505137463</v>
      </c>
      <c r="AG24" s="180">
        <v>4.452295416562576</v>
      </c>
      <c r="AH24" s="180">
        <v>4.357021062939692</v>
      </c>
      <c r="AI24" s="180">
        <v>4.482651549891152</v>
      </c>
      <c r="AJ24" s="180">
        <v>4.639419550066303</v>
      </c>
      <c r="AK24" s="180">
        <v>4.308701581179308</v>
      </c>
      <c r="AL24" s="180">
        <v>4.785252263906856</v>
      </c>
      <c r="AM24" s="180">
        <v>4.535058214747736</v>
      </c>
      <c r="AN24" s="180">
        <v>7.028042191921791</v>
      </c>
      <c r="AO24" s="180">
        <v>7.875158589190561</v>
      </c>
      <c r="AP24" s="180">
        <v>7.816238228556885</v>
      </c>
      <c r="AQ24" s="180">
        <v>7.958145363408521</v>
      </c>
      <c r="AR24" s="180">
        <v>8.464196916956737</v>
      </c>
      <c r="AS24" s="180">
        <v>8.37969644190097</v>
      </c>
      <c r="AT24" s="264">
        <v>9.305951795376291</v>
      </c>
      <c r="AU24" s="264">
        <v>9.63842203548086</v>
      </c>
      <c r="AV24" s="180">
        <v>10.173690337601863</v>
      </c>
      <c r="AW24" s="264">
        <v>10.024467603081106</v>
      </c>
      <c r="AX24" s="180">
        <v>10.356576862123614</v>
      </c>
      <c r="AY24" s="180">
        <v>10.39245030154121</v>
      </c>
      <c r="AZ24" s="180">
        <v>10.086660816147432</v>
      </c>
      <c r="BA24" s="180">
        <v>11.468599033816425</v>
      </c>
      <c r="BB24" s="180">
        <v>11.928397790055248</v>
      </c>
      <c r="BC24" s="180">
        <v>12.604269293924466</v>
      </c>
      <c r="BD24" s="180">
        <v>12.623118603251054</v>
      </c>
      <c r="BE24" s="180">
        <v>11.633308298911002</v>
      </c>
      <c r="BF24" s="180">
        <v>12.765212609970675</v>
      </c>
      <c r="BG24" s="180">
        <v>11.890438247011952</v>
      </c>
      <c r="BH24" s="180">
        <v>12.367441035644617</v>
      </c>
      <c r="BI24" s="180">
        <v>12.563604852686309</v>
      </c>
      <c r="BJ24" s="180">
        <v>12.449852762861598</v>
      </c>
    </row>
    <row r="25" spans="1:62" s="179" customFormat="1" ht="14.1" customHeight="1">
      <c r="A25" s="181" t="s">
        <v>2</v>
      </c>
      <c r="B25" s="181" t="s">
        <v>20</v>
      </c>
      <c r="C25" s="264">
        <v>4.4823759791122715</v>
      </c>
      <c r="D25" s="264">
        <v>4.559157754010696</v>
      </c>
      <c r="E25" s="264">
        <v>4.536302032913843</v>
      </c>
      <c r="F25" s="180">
        <v>4.801524188204109</v>
      </c>
      <c r="G25" s="264">
        <v>4.868927290511901</v>
      </c>
      <c r="H25" s="264">
        <v>4.561333333333334</v>
      </c>
      <c r="I25" s="264">
        <v>4.929684908789387</v>
      </c>
      <c r="J25" s="264">
        <v>4.94198717948718</v>
      </c>
      <c r="K25" s="264">
        <v>5.005426109160549</v>
      </c>
      <c r="L25" s="264">
        <v>5.574657752308182</v>
      </c>
      <c r="M25" s="264">
        <v>4.884338855892467</v>
      </c>
      <c r="N25" s="180">
        <v>5.127552623311342</v>
      </c>
      <c r="O25" s="180">
        <v>4.7911292859389745</v>
      </c>
      <c r="P25" s="264">
        <v>4.320995532865348</v>
      </c>
      <c r="Q25" s="180">
        <v>5.009310986964619</v>
      </c>
      <c r="R25" s="180">
        <v>5.14207650273224</v>
      </c>
      <c r="S25" s="180">
        <v>5.275977995110025</v>
      </c>
      <c r="T25" s="180">
        <v>4.87265009096422</v>
      </c>
      <c r="U25" s="180">
        <v>5.230746445497631</v>
      </c>
      <c r="V25" s="180">
        <v>5.2215860292012595</v>
      </c>
      <c r="W25" s="180">
        <v>5.4417817874259935</v>
      </c>
      <c r="X25" s="180">
        <v>5.593310848791456</v>
      </c>
      <c r="Y25" s="264">
        <v>5.075540578489188</v>
      </c>
      <c r="Z25" s="180">
        <v>5.231884057971015</v>
      </c>
      <c r="AA25" s="264">
        <v>4.850889579214911</v>
      </c>
      <c r="AB25" s="180">
        <v>4.4612232952882644</v>
      </c>
      <c r="AC25" s="180">
        <v>4.623997709049255</v>
      </c>
      <c r="AD25" s="180">
        <v>4.448354143019296</v>
      </c>
      <c r="AE25" s="180">
        <v>3.934449489216799</v>
      </c>
      <c r="AF25" s="180">
        <v>3.6306581505137463</v>
      </c>
      <c r="AG25" s="180">
        <v>4.452295416562576</v>
      </c>
      <c r="AH25" s="180">
        <v>4.357021062939692</v>
      </c>
      <c r="AI25" s="180">
        <v>4.482651549891152</v>
      </c>
      <c r="AJ25" s="180">
        <v>4.639419550066303</v>
      </c>
      <c r="AK25" s="180">
        <v>4.308701581179308</v>
      </c>
      <c r="AL25" s="180">
        <v>4.785252263906856</v>
      </c>
      <c r="AM25" s="180">
        <v>4.535058214747736</v>
      </c>
      <c r="AN25" s="180">
        <v>7.028042191921791</v>
      </c>
      <c r="AO25" s="180">
        <v>7.875158589190561</v>
      </c>
      <c r="AP25" s="180">
        <v>7.816238228556885</v>
      </c>
      <c r="AQ25" s="180">
        <v>7.958145363408521</v>
      </c>
      <c r="AR25" s="180">
        <v>8.464196916956737</v>
      </c>
      <c r="AS25" s="180">
        <v>8.37969644190097</v>
      </c>
      <c r="AT25" s="264">
        <v>9.305951795376291</v>
      </c>
      <c r="AU25" s="264">
        <v>9.63842203548086</v>
      </c>
      <c r="AV25" s="180">
        <v>10.173690337601863</v>
      </c>
      <c r="AW25" s="264">
        <v>10.024467603081106</v>
      </c>
      <c r="AX25" s="180">
        <v>10.356576862123614</v>
      </c>
      <c r="AY25" s="180">
        <v>10.39245030154121</v>
      </c>
      <c r="AZ25" s="180">
        <v>10.086660816147432</v>
      </c>
      <c r="BA25" s="180">
        <v>11.468599033816425</v>
      </c>
      <c r="BB25" s="180">
        <v>11.928397790055248</v>
      </c>
      <c r="BC25" s="180">
        <v>12.604269293924466</v>
      </c>
      <c r="BD25" s="180">
        <v>12.623118603251054</v>
      </c>
      <c r="BE25" s="180">
        <v>11.633308298911002</v>
      </c>
      <c r="BF25" s="180">
        <v>12.765212609970675</v>
      </c>
      <c r="BG25" s="180">
        <v>11.890438247011952</v>
      </c>
      <c r="BH25" s="180">
        <v>12.367441035644617</v>
      </c>
      <c r="BI25" s="180">
        <v>12.563604852686309</v>
      </c>
      <c r="BJ25" s="180">
        <v>12.449852762861598</v>
      </c>
    </row>
    <row r="26" spans="1:62" s="179" customFormat="1" ht="12" customHeight="1">
      <c r="A26" s="386" t="s">
        <v>130</v>
      </c>
      <c r="B26" s="387"/>
      <c r="C26" s="387"/>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8"/>
    </row>
    <row r="27" spans="1:62" s="179" customFormat="1" ht="12" customHeight="1" hidden="1">
      <c r="A27" s="353" t="s">
        <v>357</v>
      </c>
      <c r="B27" s="355"/>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6"/>
      <c r="AH27" s="355"/>
      <c r="AI27" s="355"/>
      <c r="AJ27" s="355"/>
      <c r="AK27" s="355"/>
      <c r="AL27" s="355"/>
      <c r="AM27" s="355"/>
      <c r="AN27" s="355"/>
      <c r="AO27" s="355"/>
      <c r="AP27" s="355"/>
      <c r="AQ27" s="355"/>
      <c r="AR27" s="355"/>
      <c r="AS27" s="355"/>
      <c r="AT27" s="355"/>
      <c r="AU27" s="355"/>
      <c r="AV27" s="355"/>
      <c r="AW27" s="355"/>
      <c r="AX27" s="355"/>
      <c r="AY27" s="355"/>
      <c r="AZ27" s="355"/>
      <c r="BA27" s="355"/>
      <c r="BB27" s="355"/>
      <c r="BC27" s="355"/>
      <c r="BD27" s="355"/>
      <c r="BE27" s="355"/>
      <c r="BF27" s="355"/>
      <c r="BG27" s="355"/>
      <c r="BH27" s="355"/>
      <c r="BI27" s="355"/>
      <c r="BJ27" s="355"/>
    </row>
    <row r="28" spans="1:62" s="179" customFormat="1" ht="12" customHeight="1" hidden="1">
      <c r="A28" s="353" t="s">
        <v>358</v>
      </c>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B28" s="355"/>
      <c r="BC28" s="355"/>
      <c r="BD28" s="355"/>
      <c r="BE28" s="355"/>
      <c r="BF28" s="355"/>
      <c r="BG28" s="355"/>
      <c r="BH28" s="355"/>
      <c r="BI28" s="355"/>
      <c r="BJ28" s="355"/>
    </row>
    <row r="29" spans="1:62" s="179" customFormat="1" ht="12" customHeight="1" hidden="1">
      <c r="A29" s="353"/>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row>
    <row r="30" s="179" customFormat="1" ht="12" customHeight="1"/>
    <row r="31" s="179" customFormat="1" ht="12" customHeight="1"/>
    <row r="32" s="179" customFormat="1" ht="12" customHeight="1"/>
    <row r="33" s="179" customFormat="1" ht="12" customHeight="1"/>
    <row r="34" s="179" customFormat="1" ht="12" customHeight="1"/>
    <row r="35" s="179" customFormat="1" ht="12" customHeight="1"/>
    <row r="36" s="179" customFormat="1" ht="12" customHeight="1"/>
    <row r="37" s="179" customFormat="1" ht="12" customHeight="1"/>
    <row r="38" s="179" customFormat="1" ht="12" customHeight="1"/>
    <row r="39" s="179" customFormat="1" ht="12" customHeight="1"/>
    <row r="40" s="179" customFormat="1" ht="12" customHeight="1"/>
    <row r="41" s="179" customFormat="1" ht="12" customHeight="1"/>
    <row r="42" s="179" customFormat="1" ht="12" customHeight="1"/>
    <row r="43" s="179" customFormat="1" ht="12" customHeight="1"/>
    <row r="44" s="179" customFormat="1" ht="12" customHeight="1"/>
    <row r="45" s="179" customFormat="1"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sheetData>
  <sheetProtection algorithmName="SHA-512" hashValue="fg+vXdzSsXPoohMBrmYPCN7OIvCQPxsa5qSfkp6p5rR7esOIv2mTJHqhRb0BnFV/WymJhOftteGiKR3GFqGyNw==" saltValue="ioAIDqgj1zXsI1Uf0Go6Dw==" spinCount="100000" sheet="1" objects="1" scenarios="1"/>
  <mergeCells count="10">
    <mergeCell ref="A16:BJ16"/>
    <mergeCell ref="A21:BJ21"/>
    <mergeCell ref="A26:BJ26"/>
    <mergeCell ref="C6:BJ6"/>
    <mergeCell ref="A11:BJ11"/>
    <mergeCell ref="A1:BJ1"/>
    <mergeCell ref="A2:BJ2"/>
    <mergeCell ref="A4:B4"/>
    <mergeCell ref="C4:BJ4"/>
    <mergeCell ref="A5:B5"/>
  </mergeCells>
  <printOptions/>
  <pageMargins left="0.05" right="0.05" top="0.5" bottom="0.5" header="0" footer="0"/>
  <pageSetup fitToWidth="5" fitToHeight="1" horizontalDpi="300" verticalDpi="300" orientation="landscape" pageOrder="overThenDown" scale="61" r:id="rId1"/>
  <headerFoot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dc:creator>
  <cp:keywords/>
  <dc:description/>
  <cp:lastModifiedBy>Perez, Maranatha</cp:lastModifiedBy>
  <cp:lastPrinted>2018-11-17T17:26:17Z</cp:lastPrinted>
  <dcterms:created xsi:type="dcterms:W3CDTF">2015-12-21T15:16:30Z</dcterms:created>
  <dcterms:modified xsi:type="dcterms:W3CDTF">2019-03-19T18:08:53Z</dcterms:modified>
  <cp:category/>
  <cp:version/>
  <cp:contentType/>
  <cp:contentStatus/>
</cp:coreProperties>
</file>